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60" windowWidth="24000" windowHeight="9150"/>
  </bookViews>
  <sheets>
    <sheet name="прил. 7.1" sheetId="1" r:id="rId1"/>
  </sheets>
  <definedNames>
    <definedName name="_xlnm._FilterDatabase" localSheetId="0" hidden="1">'прил. 7.1'!$A$15:$AC$68</definedName>
    <definedName name="_xlnm.Print_Titles" localSheetId="0">'прил. 7.1'!$15:$15</definedName>
    <definedName name="_xlnm.Print_Area" localSheetId="0">'прил. 7.1'!$A$1:$AC$81</definedName>
  </definedNames>
  <calcPr calcId="145621" refMode="R1C1"/>
</workbook>
</file>

<file path=xl/calcChain.xml><?xml version="1.0" encoding="utf-8"?>
<calcChain xmlns="http://schemas.openxmlformats.org/spreadsheetml/2006/main">
  <c r="I47" i="1" l="1"/>
  <c r="I44" i="1" l="1"/>
  <c r="X40" i="1" l="1"/>
  <c r="S40" i="1"/>
  <c r="N40" i="1"/>
  <c r="E40" i="1"/>
  <c r="Y40" i="1" s="1"/>
  <c r="AB30" i="1"/>
  <c r="AA30" i="1"/>
  <c r="W30" i="1"/>
  <c r="V30" i="1"/>
  <c r="U30" i="1"/>
  <c r="T30" i="1"/>
  <c r="R30" i="1"/>
  <c r="Q30" i="1"/>
  <c r="P30" i="1"/>
  <c r="O30" i="1"/>
  <c r="M30" i="1"/>
  <c r="L30" i="1"/>
  <c r="K30" i="1"/>
  <c r="J30" i="1"/>
  <c r="I30" i="1"/>
  <c r="H30" i="1"/>
  <c r="G30" i="1"/>
  <c r="F30" i="1"/>
  <c r="D30" i="1"/>
  <c r="N64" i="1" l="1"/>
  <c r="N63" i="1"/>
  <c r="Z66" i="1" l="1"/>
  <c r="Y66" i="1"/>
  <c r="X66" i="1"/>
  <c r="E66" i="1"/>
  <c r="S50" i="1" l="1"/>
  <c r="N50" i="1"/>
  <c r="N44" i="1"/>
  <c r="S44" i="1"/>
  <c r="N45" i="1"/>
  <c r="S45" i="1"/>
  <c r="N47" i="1"/>
  <c r="S47" i="1"/>
  <c r="S48" i="1"/>
  <c r="N48" i="1"/>
  <c r="S46" i="1"/>
  <c r="N46" i="1"/>
  <c r="S49" i="1"/>
  <c r="N49" i="1"/>
  <c r="S59" i="1"/>
  <c r="N59" i="1"/>
  <c r="S58" i="1"/>
  <c r="N58" i="1"/>
  <c r="N57" i="1"/>
  <c r="S57" i="1"/>
  <c r="N54" i="1"/>
  <c r="S54" i="1"/>
  <c r="S56" i="1"/>
  <c r="N56" i="1"/>
  <c r="S55" i="1"/>
  <c r="N55" i="1"/>
  <c r="N52" i="1"/>
  <c r="S52" i="1"/>
  <c r="S51" i="1"/>
  <c r="N51" i="1"/>
  <c r="S53" i="1"/>
  <c r="N53" i="1"/>
  <c r="E63" i="1"/>
  <c r="D63" i="1"/>
  <c r="E65" i="1"/>
  <c r="X65" i="1" s="1"/>
  <c r="D65" i="1"/>
  <c r="E64" i="1"/>
  <c r="X64" i="1" s="1"/>
  <c r="D64" i="1"/>
  <c r="E62" i="1"/>
  <c r="X62" i="1" s="1"/>
  <c r="D62" i="1"/>
  <c r="E61" i="1"/>
  <c r="X61" i="1" s="1"/>
  <c r="D61" i="1"/>
  <c r="Y61" i="1" s="1"/>
  <c r="Z61" i="1" s="1"/>
  <c r="Y64" i="1" l="1"/>
  <c r="Z64" i="1" s="1"/>
  <c r="Y63" i="1"/>
  <c r="Z63" i="1" s="1"/>
  <c r="X63" i="1"/>
  <c r="Y65" i="1"/>
  <c r="Z65" i="1" s="1"/>
  <c r="Y62" i="1"/>
  <c r="Z62" i="1" s="1"/>
  <c r="S39" i="1" l="1"/>
  <c r="S30" i="1" s="1"/>
  <c r="S38" i="1"/>
  <c r="S37" i="1"/>
  <c r="S36" i="1"/>
  <c r="N39" i="1"/>
  <c r="N38" i="1"/>
  <c r="N37" i="1"/>
  <c r="N36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27" i="1"/>
  <c r="D27" i="1"/>
  <c r="E25" i="1"/>
  <c r="D25" i="1"/>
  <c r="E24" i="1"/>
  <c r="E23" i="1"/>
  <c r="X23" i="1" s="1"/>
  <c r="E22" i="1"/>
  <c r="X22" i="1" s="1"/>
  <c r="E21" i="1"/>
  <c r="X21" i="1" s="1"/>
  <c r="E20" i="1"/>
  <c r="X20" i="1" s="1"/>
  <c r="E19" i="1"/>
  <c r="D24" i="1"/>
  <c r="D23" i="1"/>
  <c r="X24" i="1"/>
  <c r="D22" i="1"/>
  <c r="D21" i="1"/>
  <c r="D20" i="1"/>
  <c r="D19" i="1"/>
  <c r="N30" i="1" l="1"/>
  <c r="E30" i="1"/>
  <c r="Y20" i="1"/>
  <c r="Z20" i="1" s="1"/>
  <c r="Y21" i="1"/>
  <c r="Z21" i="1" s="1"/>
  <c r="Y24" i="1"/>
  <c r="Z24" i="1" s="1"/>
  <c r="Y25" i="1"/>
  <c r="Z25" i="1" s="1"/>
  <c r="Y22" i="1"/>
  <c r="Z22" i="1" s="1"/>
  <c r="Y23" i="1"/>
  <c r="Z23" i="1" s="1"/>
  <c r="X25" i="1"/>
  <c r="Z42" i="1" l="1"/>
  <c r="Y42" i="1"/>
  <c r="AC18" i="1"/>
  <c r="AB18" i="1"/>
  <c r="AA18" i="1"/>
  <c r="W18" i="1"/>
  <c r="V18" i="1"/>
  <c r="U18" i="1"/>
  <c r="T18" i="1"/>
  <c r="R18" i="1"/>
  <c r="Q18" i="1"/>
  <c r="Q17" i="1" s="1"/>
  <c r="P18" i="1"/>
  <c r="O18" i="1"/>
  <c r="C18" i="1"/>
  <c r="F18" i="1"/>
  <c r="G18" i="1"/>
  <c r="H18" i="1"/>
  <c r="J18" i="1"/>
  <c r="K18" i="1"/>
  <c r="L18" i="1"/>
  <c r="M18" i="1"/>
  <c r="W26" i="1"/>
  <c r="V26" i="1"/>
  <c r="U26" i="1"/>
  <c r="T26" i="1"/>
  <c r="R26" i="1"/>
  <c r="Q26" i="1"/>
  <c r="P26" i="1"/>
  <c r="O26" i="1"/>
  <c r="M26" i="1"/>
  <c r="L26" i="1"/>
  <c r="K26" i="1"/>
  <c r="J26" i="1"/>
  <c r="I26" i="1"/>
  <c r="H26" i="1"/>
  <c r="G26" i="1"/>
  <c r="F26" i="1"/>
  <c r="I18" i="1"/>
  <c r="D57" i="1"/>
  <c r="P43" i="1"/>
  <c r="O43" i="1"/>
  <c r="P17" i="1"/>
  <c r="AC43" i="1"/>
  <c r="AC41" i="1" s="1"/>
  <c r="AB43" i="1"/>
  <c r="AB41" i="1" s="1"/>
  <c r="AA43" i="1"/>
  <c r="AA41" i="1" s="1"/>
  <c r="W43" i="1"/>
  <c r="W41" i="1" s="1"/>
  <c r="V43" i="1"/>
  <c r="U43" i="1"/>
  <c r="U41" i="1" s="1"/>
  <c r="T43" i="1"/>
  <c r="R43" i="1"/>
  <c r="R41" i="1" s="1"/>
  <c r="Q43" i="1"/>
  <c r="Q42" i="1"/>
  <c r="U17" i="1"/>
  <c r="AC26" i="1"/>
  <c r="AB26" i="1"/>
  <c r="AA26" i="1"/>
  <c r="D60" i="1"/>
  <c r="D59" i="1"/>
  <c r="D58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Z38" i="1"/>
  <c r="Z37" i="1"/>
  <c r="J43" i="1"/>
  <c r="J41" i="1" s="1"/>
  <c r="I43" i="1"/>
  <c r="I41" i="1" s="1"/>
  <c r="H43" i="1"/>
  <c r="H41" i="1" s="1"/>
  <c r="G43" i="1"/>
  <c r="G41" i="1" s="1"/>
  <c r="F43" i="1"/>
  <c r="F41" i="1" s="1"/>
  <c r="L43" i="1"/>
  <c r="L41" i="1" s="1"/>
  <c r="E67" i="1"/>
  <c r="Y67" i="1" s="1"/>
  <c r="Z67" i="1" s="1"/>
  <c r="E60" i="1"/>
  <c r="E59" i="1"/>
  <c r="E58" i="1"/>
  <c r="X58" i="1" s="1"/>
  <c r="E57" i="1"/>
  <c r="E56" i="1"/>
  <c r="X56" i="1" s="1"/>
  <c r="E55" i="1"/>
  <c r="Y55" i="1" s="1"/>
  <c r="E54" i="1"/>
  <c r="E53" i="1"/>
  <c r="X53" i="1" s="1"/>
  <c r="E52" i="1"/>
  <c r="Y52" i="1" s="1"/>
  <c r="E51" i="1"/>
  <c r="X51" i="1" s="1"/>
  <c r="E50" i="1"/>
  <c r="E49" i="1"/>
  <c r="X49" i="1" s="1"/>
  <c r="E48" i="1"/>
  <c r="X48" i="1" s="1"/>
  <c r="E47" i="1"/>
  <c r="E46" i="1"/>
  <c r="X46" i="1" s="1"/>
  <c r="E45" i="1"/>
  <c r="X45" i="1" s="1"/>
  <c r="E44" i="1"/>
  <c r="M43" i="1"/>
  <c r="M41" i="1" s="1"/>
  <c r="C43" i="1"/>
  <c r="C41" i="1" s="1"/>
  <c r="Y39" i="1"/>
  <c r="Y38" i="1"/>
  <c r="X36" i="1"/>
  <c r="M17" i="1"/>
  <c r="C30" i="1"/>
  <c r="S26" i="1"/>
  <c r="Y27" i="1"/>
  <c r="C26" i="1"/>
  <c r="X19" i="1"/>
  <c r="N26" i="1"/>
  <c r="D26" i="1"/>
  <c r="K43" i="1"/>
  <c r="K41" i="1" s="1"/>
  <c r="AC17" i="1"/>
  <c r="Y50" i="1" l="1"/>
  <c r="Q41" i="1"/>
  <c r="Y57" i="1"/>
  <c r="Z57" i="1" s="1"/>
  <c r="AC16" i="1"/>
  <c r="V41" i="1"/>
  <c r="Q16" i="1"/>
  <c r="T41" i="1"/>
  <c r="X50" i="1"/>
  <c r="X57" i="1"/>
  <c r="U16" i="1"/>
  <c r="Y60" i="1"/>
  <c r="Z60" i="1" s="1"/>
  <c r="Y47" i="1"/>
  <c r="Z47" i="1" s="1"/>
  <c r="D43" i="1"/>
  <c r="D41" i="1" s="1"/>
  <c r="Y45" i="1"/>
  <c r="Z45" i="1" s="1"/>
  <c r="Y44" i="1"/>
  <c r="Z44" i="1" s="1"/>
  <c r="Y51" i="1"/>
  <c r="Y54" i="1"/>
  <c r="P41" i="1"/>
  <c r="P16" i="1" s="1"/>
  <c r="C17" i="1"/>
  <c r="C16" i="1" s="1"/>
  <c r="X52" i="1"/>
  <c r="X47" i="1"/>
  <c r="X60" i="1"/>
  <c r="N43" i="1"/>
  <c r="N41" i="1" s="1"/>
  <c r="X27" i="1"/>
  <c r="X26" i="1" s="1"/>
  <c r="I17" i="1"/>
  <c r="I16" i="1" s="1"/>
  <c r="J17" i="1"/>
  <c r="J16" i="1" s="1"/>
  <c r="R17" i="1"/>
  <c r="R16" i="1" s="1"/>
  <c r="W17" i="1"/>
  <c r="W16" i="1" s="1"/>
  <c r="X38" i="1"/>
  <c r="X39" i="1"/>
  <c r="AA17" i="1"/>
  <c r="AA16" i="1" s="1"/>
  <c r="O41" i="1"/>
  <c r="H17" i="1"/>
  <c r="H16" i="1" s="1"/>
  <c r="N18" i="1"/>
  <c r="D18" i="1"/>
  <c r="E43" i="1"/>
  <c r="E26" i="1"/>
  <c r="Y26" i="1" s="1"/>
  <c r="Z26" i="1" s="1"/>
  <c r="X44" i="1"/>
  <c r="Y48" i="1"/>
  <c r="Z48" i="1" s="1"/>
  <c r="X54" i="1"/>
  <c r="X55" i="1"/>
  <c r="F17" i="1"/>
  <c r="F16" i="1" s="1"/>
  <c r="K17" i="1"/>
  <c r="K16" i="1" s="1"/>
  <c r="Y36" i="1"/>
  <c r="Z36" i="1" s="1"/>
  <c r="M16" i="1"/>
  <c r="X37" i="1"/>
  <c r="Y37" i="1"/>
  <c r="S43" i="1"/>
  <c r="S41" i="1" s="1"/>
  <c r="Y59" i="1"/>
  <c r="Z59" i="1" s="1"/>
  <c r="X59" i="1"/>
  <c r="Z52" i="1"/>
  <c r="Z55" i="1"/>
  <c r="X67" i="1"/>
  <c r="S18" i="1"/>
  <c r="Y46" i="1"/>
  <c r="Z46" i="1" s="1"/>
  <c r="Y58" i="1"/>
  <c r="Z58" i="1" s="1"/>
  <c r="Y56" i="1"/>
  <c r="Z56" i="1" s="1"/>
  <c r="Z50" i="1"/>
  <c r="O17" i="1"/>
  <c r="T17" i="1"/>
  <c r="Z27" i="1"/>
  <c r="Z39" i="1"/>
  <c r="Z51" i="1"/>
  <c r="Z54" i="1"/>
  <c r="E18" i="1"/>
  <c r="L17" i="1"/>
  <c r="L16" i="1" s="1"/>
  <c r="G17" i="1"/>
  <c r="G16" i="1" s="1"/>
  <c r="AB17" i="1"/>
  <c r="AB16" i="1" s="1"/>
  <c r="Y49" i="1"/>
  <c r="Z49" i="1" s="1"/>
  <c r="Y19" i="1"/>
  <c r="Z19" i="1" s="1"/>
  <c r="V17" i="1"/>
  <c r="Y53" i="1"/>
  <c r="Z53" i="1" s="1"/>
  <c r="X30" i="1" l="1"/>
  <c r="X17" i="1" s="1"/>
  <c r="V16" i="1"/>
  <c r="T16" i="1"/>
  <c r="Y43" i="1"/>
  <c r="Z43" i="1" s="1"/>
  <c r="O16" i="1"/>
  <c r="D17" i="1"/>
  <c r="D16" i="1" s="1"/>
  <c r="Y30" i="1"/>
  <c r="Z30" i="1" s="1"/>
  <c r="X18" i="1"/>
  <c r="N17" i="1"/>
  <c r="N16" i="1" s="1"/>
  <c r="S17" i="1"/>
  <c r="S16" i="1" s="1"/>
  <c r="X43" i="1"/>
  <c r="X41" i="1" s="1"/>
  <c r="E41" i="1"/>
  <c r="Y41" i="1" s="1"/>
  <c r="Z41" i="1" s="1"/>
  <c r="Y18" i="1"/>
  <c r="Z18" i="1" s="1"/>
  <c r="E17" i="1"/>
  <c r="X16" i="1" l="1"/>
  <c r="Y17" i="1"/>
  <c r="Z17" i="1" s="1"/>
  <c r="E16" i="1"/>
  <c r="Y16" i="1" s="1"/>
  <c r="Z16" i="1" s="1"/>
</calcChain>
</file>

<file path=xl/sharedStrings.xml><?xml version="1.0" encoding="utf-8"?>
<sst xmlns="http://schemas.openxmlformats.org/spreadsheetml/2006/main" count="172" uniqueCount="157">
  <si>
    <t>№ №</t>
  </si>
  <si>
    <t>Наименование объекта</t>
  </si>
  <si>
    <t>всего</t>
  </si>
  <si>
    <t>план</t>
  </si>
  <si>
    <t>факт</t>
  </si>
  <si>
    <t>млн. рублей</t>
  </si>
  <si>
    <t>%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</si>
  <si>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</si>
  <si>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</si>
  <si>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 том числе за счет</t>
  </si>
  <si>
    <t>Причины отклонений</t>
  </si>
  <si>
    <t>М.П.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</si>
  <si>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</si>
  <si>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</si>
  <si>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</si>
  <si>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</t>
  </si>
  <si>
    <t>2</t>
  </si>
  <si>
    <t>Создание систем противоаварийной и режимной автоматики</t>
  </si>
  <si>
    <t>Создание систем телемеханики
и связи</t>
  </si>
  <si>
    <t>Установка устройств регулирования напряжения и компенсации реактивной мощности</t>
  </si>
  <si>
    <t>Новое строительство</t>
  </si>
  <si>
    <t>Прочее новое строительство</t>
  </si>
  <si>
    <t>Оплата процентов за привлеченные кредитные ресурсы</t>
  </si>
  <si>
    <t>I кв.</t>
  </si>
  <si>
    <t>II кв.</t>
  </si>
  <si>
    <t>III кв.</t>
  </si>
  <si>
    <t>IV кв.</t>
  </si>
  <si>
    <t>1.1</t>
  </si>
  <si>
    <t>1.2</t>
  </si>
  <si>
    <t>1.3</t>
  </si>
  <si>
    <t>1.4</t>
  </si>
  <si>
    <t>2.1</t>
  </si>
  <si>
    <t>2.2</t>
  </si>
  <si>
    <t>Прочие направления</t>
  </si>
  <si>
    <t>1.5</t>
  </si>
  <si>
    <t>Технологическое присоединение объектов инфраструктуры администрации Вилючинского городского округа</t>
  </si>
  <si>
    <t>Поставка автомобильной и специальной техники</t>
  </si>
  <si>
    <t>Реконструкция ВЛ-0,4 кВ МТП-848 ф.1 - ул 2-я Шевченко (поселок) инв. № 865162842</t>
  </si>
  <si>
    <t>Реконструкция Оборудование РТП-Крашенинникова инв.№865116964</t>
  </si>
  <si>
    <t>Реконструкция Оборудование ТП-364 инв № 865117002</t>
  </si>
  <si>
    <t xml:space="preserve">всего </t>
  </si>
  <si>
    <t>за 2 кв.</t>
  </si>
  <si>
    <t>за 1 кв.</t>
  </si>
  <si>
    <t>Утверждаю</t>
  </si>
  <si>
    <t>за 4 кв.</t>
  </si>
  <si>
    <t>Приложение № 7.1
к Приказу Минэнерго России
от 24.03.2010 № 114</t>
  </si>
  <si>
    <t>Освоено (закрыто актами выполненных работ), млн. рублей (без НДС)</t>
  </si>
  <si>
    <t>16.1.</t>
  </si>
  <si>
    <t>16.2.</t>
  </si>
  <si>
    <t>16.3.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</si>
  <si>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</si>
  <si>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к Приказу Минэнерго России от 24.03.2010 № 114</t>
  </si>
  <si>
    <t>&lt;1&gt; В ценах отчетного года.</t>
  </si>
  <si>
    <t>&lt;2&gt; План согласно утвержденной инвестиционной программе.</t>
  </si>
  <si>
    <t>&lt;3&gt; Накопленным итогом за год.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</si>
  <si>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</si>
  <si>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Строительство «КЛ-0,4 кВ ТП-353 ф.7 - гараж»</t>
  </si>
  <si>
    <t>1.1.1</t>
  </si>
  <si>
    <t>1.1.2</t>
  </si>
  <si>
    <t>1.1.3</t>
  </si>
  <si>
    <t>1.1.4</t>
  </si>
  <si>
    <t>1.1.5</t>
  </si>
  <si>
    <t>1.1.6</t>
  </si>
  <si>
    <t>1.2.1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</si>
  <si>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</si>
  <si>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</si>
  <si>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</si>
  <si>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</si>
  <si>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</si>
  <si>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</si>
  <si>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</si>
  <si>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</si>
  <si>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1.5.9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</si>
  <si>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</si>
  <si>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</si>
  <si>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</si>
  <si>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</si>
  <si>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</si>
  <si>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</si>
  <si>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</si>
  <si>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</si>
  <si>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</si>
  <si>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</si>
  <si>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</si>
  <si>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</si>
  <si>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</si>
  <si>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</si>
  <si>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</si>
  <si>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</si>
  <si>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</si>
  <si>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</si>
  <si>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14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</si>
  <si>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</si>
  <si>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</si>
  <si>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</si>
  <si>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Введено (оформлено актами ввода в эксплуатацию), млн. рублей (без НДС)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</si>
  <si>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</si>
  <si>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Строительство в рамках технологического присоединения КЛ-0,4 кВ ТП-28 ф.4 ул. Петра Ильичева,38</t>
  </si>
  <si>
    <t>Строительство в рамках технологического присоединения ВЛ-0.4 кВ (ТП-855) штаб инв. № 240 - ул. Солнечная, 41</t>
  </si>
  <si>
    <t>Строительство в рамках технологического присоединения ВЛ-0,4 кВ ТП-847 ф.6-жилой дом (ул. 2-я Шевченко)</t>
  </si>
  <si>
    <t>Строительство в рамках технологического присоединения ВЛ-0.4 кВ ТП-386 ф.11 - владение 36 (СНТ "Пионер")</t>
  </si>
  <si>
    <t xml:space="preserve"> Строительство в рамках технологического присоединения КЛ-0.4 кВ ТП-366 ф.1 - магазин промтоваров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</si>
  <si>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</si>
  <si>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Поставка "Компьютеры персональные" для филиала "Камчатский" АО "Оборонэнерго"</t>
  </si>
  <si>
    <t>за 3 кв.</t>
  </si>
  <si>
    <t xml:space="preserve"> Строительство в рамках технологического присоединения КЛ-0.4 кВ ТП-399 - станция тех. обслуживания</t>
  </si>
  <si>
    <t>13</t>
  </si>
  <si>
    <t>15</t>
  </si>
  <si>
    <t>16</t>
  </si>
  <si>
    <t>17</t>
  </si>
  <si>
    <t>18</t>
  </si>
  <si>
    <t>19</t>
  </si>
  <si>
    <t>20</t>
  </si>
  <si>
    <t>21</t>
  </si>
  <si>
    <t>Отклонение</t>
  </si>
  <si>
    <t xml:space="preserve">
Остаток стоимости на начало года</t>
  </si>
  <si>
    <t xml:space="preserve">план </t>
  </si>
  <si>
    <t xml:space="preserve">Осталось профинансировать по результатам отчетного периода 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</si>
  <si>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</si>
  <si>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Начальник ПЭС</t>
  </si>
  <si>
    <t>А.В. Чеша</t>
  </si>
  <si>
    <t>________________Д.В. Добротин</t>
  </si>
  <si>
    <t>Директор филиала  "Камчатский" АО "Оборонэнерго"
АО "Оборонэнерго"</t>
  </si>
  <si>
    <t>Первый заместитель директора - главный инженер</t>
  </si>
  <si>
    <t>А.А. Андреенков</t>
  </si>
  <si>
    <t>Реконструкция ВЛЭП-0,4 кВ ТП 546-2 ,ф.5, караул, ТХ 2 СИП-4 4х35, АС35, инв. № 864014240</t>
  </si>
  <si>
    <t>Реконструкция ВЛЭП-0,4 кВ ВЛ 0,4 ТП 546-2 ф.8 - Посёлок КНС, инв. № 864014245</t>
  </si>
  <si>
    <t>Замена МВ на ВВ на РП-7 1х250 кВА. 1х160 КВА, Приморский (оборудование) инв. № 865117000- 7шт.</t>
  </si>
  <si>
    <t>Замена МВ на ВВ на РП-1, 2х250 кВА, пос. Англичанка (оборудование) инв. № 865117087 - 2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</si>
  <si>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</si>
  <si>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</si>
  <si>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Реконструкция МТП-848, ул.2-ая Шевченко, инв. №865116912. Замена трансформатора 100 кВА на 160 кВА</t>
  </si>
  <si>
    <t>1.1.7</t>
  </si>
  <si>
    <t>Объем финансирования 2018 год, млн. рублей (с НДС)</t>
  </si>
  <si>
    <t>Установка защит для ввода 1 и ввода 2 на РТП-Завойко 110/6 кВ 1х6300 кВА, 1х10000 кВА, П-К (оборудования) инв. № 865116885 - 2 шт.</t>
  </si>
  <si>
    <t xml:space="preserve">Закупка. Измеритель сопротивления обмоток постоянному току </t>
  </si>
  <si>
    <t xml:space="preserve">Закупка. Стенд для механических испытаний </t>
  </si>
  <si>
    <t xml:space="preserve">Закупка. Высоковольтная испытательная лаборатория </t>
  </si>
  <si>
    <t>Реконструкция "РТП-60" Ограждение</t>
  </si>
  <si>
    <t>Реконструкция "РТП Крашенинникова" Ограждение</t>
  </si>
  <si>
    <t xml:space="preserve">Cтроительство «ВЛ-0,23 кВ опора № 15 (ВЛ-0,4 кВ ТП-302 ф.9 - ул. Садовая) – дачный дом» 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</si>
  <si>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</si>
  <si>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</si>
  <si>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</si>
  <si>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Поставка "Многофункциональные устройства" для филиала "Камчатский" АО "Оборонэнерго"</t>
  </si>
  <si>
    <t>Поставка "Сетевое оборудование" для филиала "Камчатский" АО "Оборонэнерго"</t>
  </si>
  <si>
    <t>2.2.19</t>
  </si>
  <si>
    <t>2.2.20</t>
  </si>
  <si>
    <t>2.2.21</t>
  </si>
  <si>
    <t>2.2.22</t>
  </si>
  <si>
    <t>2.2.23</t>
  </si>
  <si>
    <t>Строительство в рамках технологического присоединения ВЛ-0.4 кВ (ТП-855) штаб инв. № 240 - ул. Солнечная, 41 (заявитель Алафьева Т.В.)</t>
  </si>
  <si>
    <t>Доп. соглашение от 26.01.2017 г. №1 к договору технологического присоединения от 30.12.2016 г. №45-16</t>
  </si>
  <si>
    <t xml:space="preserve">Отчет об исполнении инвестиционной программы за 2-ой  квартал 2018 года, млн. рублей </t>
  </si>
  <si>
    <t>"________" ________________ 2018 года</t>
  </si>
  <si>
    <t>1.5.10</t>
  </si>
  <si>
    <t>Реконструкция ВЛ-0,4 кВ ТП-839 ф.4 - ул.Стеллера инв №865117181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</si>
</sst>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11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70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left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vertical="center" wrapText="1"/>
    </xf>
    <xf numFmtId="166" fontId="2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left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1" applyFont="1" applyFill="1" applyBorder="1" applyAlignment="1">
      <alignment horizontal="left" vertical="center" wrapText="1"/>
    </xf>
    <xf numFmtId="166" fontId="8" fillId="4" borderId="1" xfId="0" applyNumberFormat="1" applyFont="1" applyFill="1" applyBorder="1" applyAlignment="1">
      <alignment horizontal="left" vertical="center" wrapText="1"/>
    </xf>
    <xf numFmtId="165" fontId="1" fillId="4" borderId="1" xfId="2" applyNumberFormat="1" applyFont="1" applyFill="1" applyBorder="1" applyAlignment="1">
      <alignment horizontal="center" vertical="center"/>
    </xf>
    <xf numFmtId="165" fontId="1" fillId="5" borderId="1" xfId="2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Fill="1" applyAlignment="1">
      <alignment horizontal="right" vertical="center" wrapText="1"/>
    </xf>
    <xf numFmtId="166" fontId="2" fillId="0" borderId="0" xfId="0" applyNumberFormat="1" applyFont="1" applyFill="1" applyAlignment="1">
      <alignment vertical="center" wrapText="1"/>
    </xf>
    <xf numFmtId="166" fontId="2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11" xfId="1"/>
    <cellStyle name="Обычный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T84"/>
  <sheetViews>
    <sheetView tabSelected="1" zoomScale="90" zoomScaleNormal="90" workbookViewId="0">
      <pane ySplit="14" topLeftCell="A15" activePane="bottomLeft" state="frozen"/>
      <selection pane="bottomLeft" activeCell="E59" sqref="E59"/>
    </sheetView>
  </sheetViews>
  <sheetFormatPr defaultColWidth="8.85546875" defaultRowHeight="15" x14ac:dyDescent="0.2"/>
  <cols>
    <col min="1" max="1" width="11.42578125" style="22" customWidth="1"/>
    <col min="2" max="2" width="40.140625" style="2" customWidth="1"/>
    <col min="3" max="3" width="17" style="22" customWidth="1"/>
    <col min="4" max="4" width="13" style="21" customWidth="1"/>
    <col min="5" max="5" width="13.42578125" style="3" customWidth="1"/>
    <col min="6" max="6" width="9.85546875" style="22" customWidth="1"/>
    <col min="7" max="7" width="11.5703125" style="12" customWidth="1"/>
    <col min="8" max="8" width="8.5703125" style="22" customWidth="1"/>
    <col min="9" max="9" width="11.42578125" style="22" customWidth="1"/>
    <col min="10" max="10" width="10.28515625" style="22" customWidth="1"/>
    <col min="11" max="11" width="8.85546875" style="22" customWidth="1"/>
    <col min="12" max="12" width="11.28515625" style="22" customWidth="1"/>
    <col min="13" max="13" width="10.7109375" style="22" customWidth="1"/>
    <col min="14" max="14" width="11.140625" style="22" customWidth="1"/>
    <col min="15" max="15" width="9.7109375" style="22" hidden="1" customWidth="1"/>
    <col min="16" max="16" width="12.140625" style="22" customWidth="1"/>
    <col min="17" max="18" width="12.140625" style="22" hidden="1" customWidth="1"/>
    <col min="19" max="19" width="11.28515625" style="22" customWidth="1"/>
    <col min="20" max="20" width="12.85546875" style="22" hidden="1" customWidth="1"/>
    <col min="21" max="21" width="9.85546875" style="22" customWidth="1"/>
    <col min="22" max="22" width="9.85546875" style="22" hidden="1" customWidth="1"/>
    <col min="23" max="23" width="12.140625" style="22" hidden="1" customWidth="1"/>
    <col min="24" max="24" width="16" style="22" customWidth="1"/>
    <col min="25" max="25" width="15.28515625" style="22" customWidth="1"/>
    <col min="26" max="26" width="14.42578125" style="22" customWidth="1"/>
    <col min="27" max="27" width="12.5703125" style="22" customWidth="1"/>
    <col min="28" max="28" width="13.28515625" style="22" customWidth="1"/>
    <col min="29" max="29" width="24.28515625" style="22" customWidth="1"/>
    <col min="30" max="30" width="8.85546875" style="22"/>
    <col min="31" max="227" width="12.140625" style="22" customWidth="1"/>
    <col min="228" max="16384" width="8.85546875" style="22"/>
  </cols>
  <sheetData>
    <row r="1" spans="1:46" x14ac:dyDescent="0.2">
      <c r="AA1" s="19"/>
      <c r="AB1" s="61" t="s">
        <v>45</v>
      </c>
      <c r="AC1" s="61"/>
    </row>
    <row r="2" spans="1:46" x14ac:dyDescent="0.2">
      <c r="Z2" s="62" t="s">
        <v>51</v>
      </c>
      <c r="AA2" s="62"/>
      <c r="AB2" s="62"/>
      <c r="AC2" s="62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T2" s="25"/>
    </row>
    <row r="3" spans="1:46" x14ac:dyDescent="0.2">
      <c r="AC3" s="25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T3" s="25"/>
    </row>
    <row r="4" spans="1:46" ht="14.45" customHeight="1" x14ac:dyDescent="0.2">
      <c r="V4" s="27"/>
      <c r="W4" s="27"/>
      <c r="X4" s="27"/>
      <c r="Y4" s="27"/>
      <c r="Z4" s="27"/>
      <c r="AA4" s="27"/>
      <c r="AB4" s="66" t="s">
        <v>43</v>
      </c>
      <c r="AC4" s="66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T4" s="25"/>
    </row>
    <row r="5" spans="1:46" ht="14.45" customHeight="1" x14ac:dyDescent="0.2">
      <c r="V5" s="65" t="s">
        <v>122</v>
      </c>
      <c r="W5" s="65"/>
      <c r="X5" s="65"/>
      <c r="Y5" s="65"/>
      <c r="Z5" s="65"/>
      <c r="AA5" s="65"/>
      <c r="AB5" s="65"/>
      <c r="AC5" s="65"/>
    </row>
    <row r="6" spans="1:46" ht="14.45" customHeight="1" x14ac:dyDescent="0.2">
      <c r="V6" s="65"/>
      <c r="W6" s="65"/>
      <c r="X6" s="65"/>
      <c r="Y6" s="65"/>
      <c r="Z6" s="65"/>
      <c r="AA6" s="65"/>
      <c r="AB6" s="65"/>
      <c r="AC6" s="65"/>
    </row>
    <row r="7" spans="1:46" ht="20.85" customHeight="1" x14ac:dyDescent="0.2">
      <c r="V7" s="27"/>
      <c r="W7" s="27"/>
      <c r="X7" s="34"/>
      <c r="Y7" s="64" t="s">
        <v>121</v>
      </c>
      <c r="Z7" s="64"/>
      <c r="AA7" s="64"/>
      <c r="AB7" s="64"/>
      <c r="AC7" s="64"/>
    </row>
    <row r="8" spans="1:46" ht="18.75" x14ac:dyDescent="0.2">
      <c r="A8" s="21"/>
      <c r="B8" s="5"/>
      <c r="C8" s="21"/>
      <c r="F8" s="21"/>
      <c r="G8" s="3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34"/>
      <c r="W8" s="34"/>
      <c r="X8" s="34"/>
      <c r="Y8" s="27"/>
      <c r="Z8" s="27"/>
      <c r="AA8" s="27"/>
      <c r="AB8" s="27"/>
      <c r="AC8" s="27"/>
    </row>
    <row r="9" spans="1:46" ht="18.75" x14ac:dyDescent="0.2">
      <c r="A9" s="21"/>
      <c r="B9" s="5"/>
      <c r="C9" s="21"/>
      <c r="F9" s="21"/>
      <c r="G9" s="3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V9" s="27"/>
      <c r="W9" s="27"/>
      <c r="X9" s="27"/>
      <c r="Y9" s="27"/>
      <c r="Z9" s="27"/>
      <c r="AA9" s="63" t="s">
        <v>154</v>
      </c>
      <c r="AB9" s="63"/>
      <c r="AC9" s="63"/>
    </row>
    <row r="10" spans="1:46" ht="27" x14ac:dyDescent="0.2">
      <c r="A10" s="58" t="s">
        <v>153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AC10" s="26" t="s">
        <v>11</v>
      </c>
    </row>
    <row r="11" spans="1:46" x14ac:dyDescent="0.2">
      <c r="A11" s="21"/>
      <c r="B11" s="5"/>
      <c r="C11" s="21"/>
      <c r="F11" s="21"/>
      <c r="G11" s="3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W11" s="4"/>
      <c r="X11" s="4"/>
    </row>
    <row r="12" spans="1:46" ht="36.4" customHeight="1" x14ac:dyDescent="0.2">
      <c r="A12" s="59" t="s">
        <v>0</v>
      </c>
      <c r="B12" s="59" t="s">
        <v>1</v>
      </c>
      <c r="C12" s="59" t="s">
        <v>115</v>
      </c>
      <c r="D12" s="59" t="s">
        <v>133</v>
      </c>
      <c r="E12" s="59"/>
      <c r="F12" s="59"/>
      <c r="G12" s="59"/>
      <c r="H12" s="59"/>
      <c r="I12" s="59"/>
      <c r="J12" s="59"/>
      <c r="K12" s="59"/>
      <c r="L12" s="59"/>
      <c r="M12" s="59"/>
      <c r="N12" s="59" t="s">
        <v>46</v>
      </c>
      <c r="O12" s="59"/>
      <c r="P12" s="59"/>
      <c r="Q12" s="59"/>
      <c r="R12" s="59"/>
      <c r="S12" s="59" t="s">
        <v>95</v>
      </c>
      <c r="T12" s="59"/>
      <c r="U12" s="59"/>
      <c r="V12" s="59"/>
      <c r="W12" s="59"/>
      <c r="X12" s="59" t="s">
        <v>117</v>
      </c>
      <c r="Y12" s="59" t="s">
        <v>114</v>
      </c>
      <c r="Z12" s="59"/>
      <c r="AA12" s="59"/>
      <c r="AB12" s="59"/>
      <c r="AC12" s="60" t="s">
        <v>10</v>
      </c>
    </row>
    <row r="13" spans="1:46" ht="35.1" customHeight="1" x14ac:dyDescent="0.2">
      <c r="A13" s="59"/>
      <c r="B13" s="59"/>
      <c r="C13" s="59"/>
      <c r="D13" s="59" t="s">
        <v>2</v>
      </c>
      <c r="E13" s="59"/>
      <c r="F13" s="59" t="s">
        <v>23</v>
      </c>
      <c r="G13" s="59"/>
      <c r="H13" s="59" t="s">
        <v>24</v>
      </c>
      <c r="I13" s="59"/>
      <c r="J13" s="59" t="s">
        <v>25</v>
      </c>
      <c r="K13" s="59"/>
      <c r="L13" s="59" t="s">
        <v>26</v>
      </c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 t="s">
        <v>5</v>
      </c>
      <c r="Z13" s="59" t="s">
        <v>6</v>
      </c>
      <c r="AA13" s="59" t="s">
        <v>9</v>
      </c>
      <c r="AB13" s="59"/>
      <c r="AC13" s="60"/>
    </row>
    <row r="14" spans="1:46" ht="93" customHeight="1" x14ac:dyDescent="0.2">
      <c r="A14" s="59"/>
      <c r="B14" s="59"/>
      <c r="C14" s="59"/>
      <c r="D14" s="37" t="s">
        <v>116</v>
      </c>
      <c r="E14" s="20" t="s">
        <v>4</v>
      </c>
      <c r="F14" s="37" t="s">
        <v>3</v>
      </c>
      <c r="G14" s="20" t="s">
        <v>4</v>
      </c>
      <c r="H14" s="37" t="s">
        <v>3</v>
      </c>
      <c r="I14" s="37" t="s">
        <v>4</v>
      </c>
      <c r="J14" s="37" t="s">
        <v>3</v>
      </c>
      <c r="K14" s="37" t="s">
        <v>4</v>
      </c>
      <c r="L14" s="37" t="s">
        <v>3</v>
      </c>
      <c r="M14" s="37" t="s">
        <v>4</v>
      </c>
      <c r="N14" s="37" t="s">
        <v>40</v>
      </c>
      <c r="O14" s="41" t="s">
        <v>42</v>
      </c>
      <c r="P14" s="41" t="s">
        <v>41</v>
      </c>
      <c r="Q14" s="37" t="s">
        <v>104</v>
      </c>
      <c r="R14" s="41" t="s">
        <v>44</v>
      </c>
      <c r="S14" s="37" t="s">
        <v>2</v>
      </c>
      <c r="T14" s="41" t="s">
        <v>42</v>
      </c>
      <c r="U14" s="41" t="s">
        <v>41</v>
      </c>
      <c r="V14" s="37" t="s">
        <v>104</v>
      </c>
      <c r="W14" s="41" t="s">
        <v>44</v>
      </c>
      <c r="X14" s="59"/>
      <c r="Y14" s="59"/>
      <c r="Z14" s="59"/>
      <c r="AA14" s="38" t="s">
        <v>7</v>
      </c>
      <c r="AB14" s="38" t="s">
        <v>8</v>
      </c>
      <c r="AC14" s="60"/>
    </row>
    <row r="15" spans="1:46" s="18" customFormat="1" x14ac:dyDescent="0.2">
      <c r="A15" s="17"/>
      <c r="B15" s="16">
        <v>0</v>
      </c>
      <c r="C15" s="17" t="s">
        <v>15</v>
      </c>
      <c r="D15" s="17">
        <v>2</v>
      </c>
      <c r="E15" s="17">
        <v>3</v>
      </c>
      <c r="F15" s="17">
        <v>4</v>
      </c>
      <c r="G15" s="17">
        <v>5</v>
      </c>
      <c r="H15" s="17">
        <v>6</v>
      </c>
      <c r="I15" s="17">
        <v>7</v>
      </c>
      <c r="J15" s="17">
        <v>8</v>
      </c>
      <c r="K15" s="17">
        <v>9</v>
      </c>
      <c r="L15" s="17">
        <v>10</v>
      </c>
      <c r="M15" s="17">
        <v>11</v>
      </c>
      <c r="N15" s="17">
        <v>12</v>
      </c>
      <c r="O15" s="17">
        <v>13</v>
      </c>
      <c r="P15" s="17" t="s">
        <v>91</v>
      </c>
      <c r="Q15" s="17">
        <v>15</v>
      </c>
      <c r="R15" s="17" t="s">
        <v>106</v>
      </c>
      <c r="S15" s="17" t="s">
        <v>91</v>
      </c>
      <c r="T15" s="17" t="s">
        <v>47</v>
      </c>
      <c r="U15" s="17" t="s">
        <v>48</v>
      </c>
      <c r="V15" s="17" t="s">
        <v>49</v>
      </c>
      <c r="W15" s="17" t="s">
        <v>107</v>
      </c>
      <c r="X15" s="17" t="s">
        <v>108</v>
      </c>
      <c r="Y15" s="17" t="s">
        <v>109</v>
      </c>
      <c r="Z15" s="17" t="s">
        <v>110</v>
      </c>
      <c r="AA15" s="17" t="s">
        <v>111</v>
      </c>
      <c r="AB15" s="17" t="s">
        <v>112</v>
      </c>
      <c r="AC15" s="7" t="s">
        <v>113</v>
      </c>
    </row>
    <row r="16" spans="1:46" ht="33.4" customHeight="1" x14ac:dyDescent="0.2">
      <c r="A16" s="37"/>
      <c r="B16" s="6" t="s">
        <v>12</v>
      </c>
      <c r="C16" s="13">
        <f t="shared" ref="C16:X16" si="0">C17+C41</f>
        <v>4528.6490000000003</v>
      </c>
      <c r="D16" s="13">
        <f t="shared" si="0"/>
        <v>2475.4369999999999</v>
      </c>
      <c r="E16" s="13">
        <f t="shared" si="0"/>
        <v>47.557199000000004</v>
      </c>
      <c r="F16" s="13">
        <f t="shared" si="0"/>
        <v>0</v>
      </c>
      <c r="G16" s="13">
        <f t="shared" si="0"/>
        <v>2.873999</v>
      </c>
      <c r="H16" s="13">
        <f t="shared" si="0"/>
        <v>0</v>
      </c>
      <c r="I16" s="13">
        <f t="shared" si="0"/>
        <v>44.683199999999999</v>
      </c>
      <c r="J16" s="13">
        <f t="shared" si="0"/>
        <v>1239.6329999999998</v>
      </c>
      <c r="K16" s="42">
        <f t="shared" si="0"/>
        <v>0</v>
      </c>
      <c r="L16" s="13">
        <f t="shared" si="0"/>
        <v>1235.8039999999999</v>
      </c>
      <c r="M16" s="13">
        <f t="shared" si="0"/>
        <v>0</v>
      </c>
      <c r="N16" s="13">
        <f t="shared" si="0"/>
        <v>264.6449990000001</v>
      </c>
      <c r="O16" s="13">
        <f t="shared" si="0"/>
        <v>205.29679900000005</v>
      </c>
      <c r="P16" s="13">
        <f t="shared" si="0"/>
        <v>59.348199999999999</v>
      </c>
      <c r="Q16" s="13" t="e">
        <f t="shared" si="0"/>
        <v>#REF!</v>
      </c>
      <c r="R16" s="13">
        <f t="shared" si="0"/>
        <v>0</v>
      </c>
      <c r="S16" s="13">
        <f t="shared" si="0"/>
        <v>1.244</v>
      </c>
      <c r="T16" s="13">
        <f t="shared" si="0"/>
        <v>1.173</v>
      </c>
      <c r="U16" s="13">
        <f t="shared" si="0"/>
        <v>7.0999999999999994E-2</v>
      </c>
      <c r="V16" s="13">
        <f t="shared" si="0"/>
        <v>17.480999999999998</v>
      </c>
      <c r="W16" s="13">
        <f t="shared" si="0"/>
        <v>0</v>
      </c>
      <c r="X16" s="13">
        <f t="shared" si="0"/>
        <v>4481.0918009999996</v>
      </c>
      <c r="Y16" s="13">
        <f t="shared" ref="Y16:Y27" si="1">E16-D16</f>
        <v>-2427.879801</v>
      </c>
      <c r="Z16" s="13">
        <f>IF(D16=0," ",Y16/D16*100)</f>
        <v>-98.07883622164492</v>
      </c>
      <c r="AA16" s="13">
        <f>AA17+AA41</f>
        <v>0</v>
      </c>
      <c r="AB16" s="13">
        <f>AB17+AB41</f>
        <v>0</v>
      </c>
      <c r="AC16" s="13">
        <f>AC17+AC41</f>
        <v>0</v>
      </c>
    </row>
    <row r="17" spans="1:29" ht="28.5" x14ac:dyDescent="0.2">
      <c r="A17" s="37" t="s">
        <v>15</v>
      </c>
      <c r="B17" s="6" t="s">
        <v>13</v>
      </c>
      <c r="C17" s="13">
        <f t="shared" ref="C17:X17" si="2">C18+C26+C28+C29+C30</f>
        <v>65.515000000000001</v>
      </c>
      <c r="D17" s="13">
        <f t="shared" si="2"/>
        <v>45.721000000000004</v>
      </c>
      <c r="E17" s="13">
        <f t="shared" si="2"/>
        <v>8.3599999999999994E-2</v>
      </c>
      <c r="F17" s="13">
        <f t="shared" si="2"/>
        <v>0</v>
      </c>
      <c r="G17" s="13">
        <f t="shared" si="2"/>
        <v>5.1799999999999999E-2</v>
      </c>
      <c r="H17" s="13">
        <f t="shared" si="2"/>
        <v>0</v>
      </c>
      <c r="I17" s="13">
        <f t="shared" si="2"/>
        <v>3.1800000000000002E-2</v>
      </c>
      <c r="J17" s="13">
        <f t="shared" si="2"/>
        <v>26.161000000000001</v>
      </c>
      <c r="K17" s="13">
        <f t="shared" si="2"/>
        <v>0</v>
      </c>
      <c r="L17" s="13">
        <f t="shared" si="2"/>
        <v>19.559999999999995</v>
      </c>
      <c r="M17" s="13">
        <f t="shared" si="2"/>
        <v>0</v>
      </c>
      <c r="N17" s="13">
        <f t="shared" si="2"/>
        <v>7.2399999999999992E-2</v>
      </c>
      <c r="O17" s="13">
        <f t="shared" si="2"/>
        <v>4.4599999999999994E-2</v>
      </c>
      <c r="P17" s="13">
        <f t="shared" si="2"/>
        <v>2.7799999999999998E-2</v>
      </c>
      <c r="Q17" s="13">
        <f t="shared" si="2"/>
        <v>17.164999999999999</v>
      </c>
      <c r="R17" s="13">
        <f t="shared" si="2"/>
        <v>0</v>
      </c>
      <c r="S17" s="13">
        <f t="shared" si="2"/>
        <v>7.0999999999999994E-2</v>
      </c>
      <c r="T17" s="13">
        <f t="shared" si="2"/>
        <v>0</v>
      </c>
      <c r="U17" s="13">
        <f t="shared" si="2"/>
        <v>7.0999999999999994E-2</v>
      </c>
      <c r="V17" s="13">
        <f t="shared" si="2"/>
        <v>17.478999999999999</v>
      </c>
      <c r="W17" s="13">
        <f t="shared" si="2"/>
        <v>0</v>
      </c>
      <c r="X17" s="13">
        <f t="shared" si="2"/>
        <v>65.431400000000011</v>
      </c>
      <c r="Y17" s="13">
        <f t="shared" si="1"/>
        <v>-45.637400000000007</v>
      </c>
      <c r="Z17" s="13">
        <f t="shared" ref="Z17:Z26" si="3">IF(D17=0," ",Y17/D17*100)</f>
        <v>-99.81715185582118</v>
      </c>
      <c r="AA17" s="13">
        <f>AA18+AA26+AA28+AA29+AA30</f>
        <v>0</v>
      </c>
      <c r="AB17" s="13">
        <f>AB18+AB26+AB28+AB29+AB30</f>
        <v>0</v>
      </c>
      <c r="AC17" s="13">
        <f>AC18+AC26+AC28+AC29+AC30</f>
        <v>0</v>
      </c>
    </row>
    <row r="18" spans="1:29" ht="28.5" x14ac:dyDescent="0.2">
      <c r="A18" s="37" t="s">
        <v>27</v>
      </c>
      <c r="B18" s="6" t="s">
        <v>14</v>
      </c>
      <c r="C18" s="13">
        <f t="shared" ref="C18:X18" si="4">SUM(C19:C25)</f>
        <v>64.435000000000002</v>
      </c>
      <c r="D18" s="13">
        <f t="shared" si="4"/>
        <v>37.6</v>
      </c>
      <c r="E18" s="13">
        <f t="shared" si="4"/>
        <v>0</v>
      </c>
      <c r="F18" s="13">
        <f t="shared" si="4"/>
        <v>0</v>
      </c>
      <c r="G18" s="13">
        <f t="shared" si="4"/>
        <v>0</v>
      </c>
      <c r="H18" s="13">
        <f t="shared" si="4"/>
        <v>0</v>
      </c>
      <c r="I18" s="13">
        <f t="shared" si="4"/>
        <v>0</v>
      </c>
      <c r="J18" s="13">
        <f t="shared" si="4"/>
        <v>18.341000000000001</v>
      </c>
      <c r="K18" s="13">
        <f t="shared" si="4"/>
        <v>0</v>
      </c>
      <c r="L18" s="13">
        <f t="shared" si="4"/>
        <v>19.258999999999997</v>
      </c>
      <c r="M18" s="13">
        <f t="shared" si="4"/>
        <v>0</v>
      </c>
      <c r="N18" s="13">
        <f t="shared" si="4"/>
        <v>0</v>
      </c>
      <c r="O18" s="13">
        <f t="shared" si="4"/>
        <v>0</v>
      </c>
      <c r="P18" s="13">
        <f t="shared" si="4"/>
        <v>0</v>
      </c>
      <c r="Q18" s="13">
        <f t="shared" si="4"/>
        <v>0</v>
      </c>
      <c r="R18" s="13">
        <f t="shared" si="4"/>
        <v>0</v>
      </c>
      <c r="S18" s="13">
        <f t="shared" si="4"/>
        <v>0</v>
      </c>
      <c r="T18" s="13">
        <f t="shared" si="4"/>
        <v>0</v>
      </c>
      <c r="U18" s="13">
        <f t="shared" si="4"/>
        <v>0</v>
      </c>
      <c r="V18" s="13">
        <f t="shared" si="4"/>
        <v>0</v>
      </c>
      <c r="W18" s="13">
        <f t="shared" si="4"/>
        <v>0</v>
      </c>
      <c r="X18" s="13">
        <f t="shared" si="4"/>
        <v>64.435000000000002</v>
      </c>
      <c r="Y18" s="13">
        <f t="shared" si="1"/>
        <v>-37.6</v>
      </c>
      <c r="Z18" s="13">
        <f t="shared" si="3"/>
        <v>-100</v>
      </c>
      <c r="AA18" s="13">
        <f>SUM(AA19:AA25)</f>
        <v>0</v>
      </c>
      <c r="AB18" s="13">
        <f>SUM(AB19:AB25)</f>
        <v>0</v>
      </c>
      <c r="AC18" s="13">
        <f>SUM(AC19:AC25)</f>
        <v>0</v>
      </c>
    </row>
    <row r="19" spans="1:29" ht="45" x14ac:dyDescent="0.2">
      <c r="A19" s="49" t="s">
        <v>57</v>
      </c>
      <c r="B19" s="43" t="s">
        <v>125</v>
      </c>
      <c r="C19" s="40">
        <v>1.44</v>
      </c>
      <c r="D19" s="40">
        <f t="shared" ref="D19:E22" si="5">F19+H19+J19+L19</f>
        <v>1.44</v>
      </c>
      <c r="E19" s="40">
        <f t="shared" si="5"/>
        <v>0</v>
      </c>
      <c r="F19" s="40">
        <v>0</v>
      </c>
      <c r="G19" s="40"/>
      <c r="H19" s="40">
        <v>0</v>
      </c>
      <c r="I19" s="40"/>
      <c r="J19" s="40">
        <v>1.44</v>
      </c>
      <c r="K19" s="40"/>
      <c r="L19" s="40">
        <v>0</v>
      </c>
      <c r="M19" s="40"/>
      <c r="N19" s="40"/>
      <c r="O19" s="40">
        <v>0</v>
      </c>
      <c r="P19" s="40">
        <v>0</v>
      </c>
      <c r="Q19" s="40">
        <v>0</v>
      </c>
      <c r="R19" s="40"/>
      <c r="S19" s="40"/>
      <c r="T19" s="40">
        <v>0</v>
      </c>
      <c r="U19" s="40">
        <v>0</v>
      </c>
      <c r="V19" s="40">
        <v>0</v>
      </c>
      <c r="W19" s="40"/>
      <c r="X19" s="8">
        <f t="shared" ref="X19" si="6">C19-E19</f>
        <v>1.44</v>
      </c>
      <c r="Y19" s="8">
        <f t="shared" si="1"/>
        <v>-1.44</v>
      </c>
      <c r="Z19" s="8">
        <f t="shared" si="3"/>
        <v>-100</v>
      </c>
      <c r="AA19" s="8"/>
      <c r="AB19" s="8"/>
      <c r="AC19" s="8"/>
    </row>
    <row r="20" spans="1:29" ht="45" x14ac:dyDescent="0.2">
      <c r="A20" s="49" t="s">
        <v>58</v>
      </c>
      <c r="B20" s="43" t="s">
        <v>126</v>
      </c>
      <c r="C20" s="40">
        <v>1.127</v>
      </c>
      <c r="D20" s="40">
        <f t="shared" si="5"/>
        <v>1.127</v>
      </c>
      <c r="E20" s="40">
        <f t="shared" si="5"/>
        <v>0</v>
      </c>
      <c r="F20" s="40">
        <v>0</v>
      </c>
      <c r="G20" s="40"/>
      <c r="H20" s="40">
        <v>0</v>
      </c>
      <c r="I20" s="40"/>
      <c r="J20" s="40">
        <v>1.127</v>
      </c>
      <c r="K20" s="40"/>
      <c r="L20" s="40">
        <v>0</v>
      </c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8">
        <f t="shared" ref="X20" si="7">C20-E20</f>
        <v>1.127</v>
      </c>
      <c r="Y20" s="8">
        <f t="shared" ref="Y20" si="8">E20-D20</f>
        <v>-1.127</v>
      </c>
      <c r="Z20" s="8">
        <f t="shared" ref="Z20" si="9">IF(D20=0," ",Y20/D20*100)</f>
        <v>-100</v>
      </c>
      <c r="AA20" s="8"/>
      <c r="AB20" s="8"/>
      <c r="AC20" s="8"/>
    </row>
    <row r="21" spans="1:29" ht="45" x14ac:dyDescent="0.2">
      <c r="A21" s="49" t="s">
        <v>59</v>
      </c>
      <c r="B21" s="43" t="s">
        <v>127</v>
      </c>
      <c r="C21" s="40">
        <v>2.2280000000000002</v>
      </c>
      <c r="D21" s="40">
        <f t="shared" si="5"/>
        <v>2.2280000000000002</v>
      </c>
      <c r="E21" s="40">
        <f t="shared" si="5"/>
        <v>0</v>
      </c>
      <c r="F21" s="40">
        <v>0</v>
      </c>
      <c r="G21" s="40"/>
      <c r="H21" s="40">
        <v>0</v>
      </c>
      <c r="I21" s="40"/>
      <c r="J21" s="40">
        <v>0</v>
      </c>
      <c r="K21" s="40"/>
      <c r="L21" s="40">
        <v>2.2280000000000002</v>
      </c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8">
        <f t="shared" ref="X21:X24" si="10">C21-E21</f>
        <v>2.2280000000000002</v>
      </c>
      <c r="Y21" s="8">
        <f t="shared" ref="Y21:Y22" si="11">E21-D21</f>
        <v>-2.2280000000000002</v>
      </c>
      <c r="Z21" s="8">
        <f t="shared" ref="Z21:Z22" si="12">IF(D21=0," ",Y21/D21*100)</f>
        <v>-100</v>
      </c>
      <c r="AA21" s="8"/>
      <c r="AB21" s="8"/>
      <c r="AC21" s="8"/>
    </row>
    <row r="22" spans="1:29" ht="45" x14ac:dyDescent="0.2">
      <c r="A22" s="49" t="s">
        <v>60</v>
      </c>
      <c r="B22" s="43" t="s">
        <v>128</v>
      </c>
      <c r="C22" s="40">
        <v>0.63700000000000001</v>
      </c>
      <c r="D22" s="40">
        <f t="shared" si="5"/>
        <v>0.63700000000000001</v>
      </c>
      <c r="E22" s="40">
        <f t="shared" si="5"/>
        <v>0</v>
      </c>
      <c r="F22" s="40">
        <v>0</v>
      </c>
      <c r="G22" s="40"/>
      <c r="H22" s="40">
        <v>0</v>
      </c>
      <c r="I22" s="40"/>
      <c r="J22" s="40">
        <v>0</v>
      </c>
      <c r="K22" s="40"/>
      <c r="L22" s="40">
        <v>0.63700000000000001</v>
      </c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8">
        <f t="shared" si="10"/>
        <v>0.63700000000000001</v>
      </c>
      <c r="Y22" s="8">
        <f t="shared" si="11"/>
        <v>-0.63700000000000001</v>
      </c>
      <c r="Z22" s="8">
        <f t="shared" si="12"/>
        <v>-100</v>
      </c>
      <c r="AA22" s="8"/>
      <c r="AB22" s="8"/>
      <c r="AC22" s="8"/>
    </row>
    <row r="23" spans="1:29" ht="90" x14ac:dyDescent="0.2">
      <c r="A23" s="49" t="s">
        <v>61</v>
      </c>
      <c r="B23" s="43" t="s">
        <v>129</v>
      </c>
      <c r="C23" s="40">
        <v>6.9710000000000001</v>
      </c>
      <c r="D23" s="40">
        <f t="shared" ref="D23:D24" si="13">F23+H23+J23+L23</f>
        <v>6.9710000000000001</v>
      </c>
      <c r="E23" s="40">
        <f>G23+I23+K23+M23</f>
        <v>0</v>
      </c>
      <c r="F23" s="40">
        <v>0</v>
      </c>
      <c r="G23" s="40"/>
      <c r="H23" s="40">
        <v>0</v>
      </c>
      <c r="I23" s="40"/>
      <c r="J23" s="40">
        <v>3.4849999999999999</v>
      </c>
      <c r="K23" s="40"/>
      <c r="L23" s="40">
        <v>3.4860000000000002</v>
      </c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8">
        <f t="shared" si="10"/>
        <v>6.9710000000000001</v>
      </c>
      <c r="Y23" s="8">
        <f t="shared" ref="Y23:Y24" si="14">E23-D23</f>
        <v>-6.9710000000000001</v>
      </c>
      <c r="Z23" s="8">
        <f t="shared" ref="Z23:Z24" si="15">IF(D23=0," ",Y23/D23*100)</f>
        <v>-100</v>
      </c>
      <c r="AA23" s="8"/>
      <c r="AB23" s="8"/>
      <c r="AC23" s="8"/>
    </row>
    <row r="24" spans="1:29" ht="105" x14ac:dyDescent="0.2">
      <c r="A24" s="49" t="s">
        <v>62</v>
      </c>
      <c r="B24" s="43" t="s">
        <v>130</v>
      </c>
      <c r="C24" s="40">
        <v>51.414000000000001</v>
      </c>
      <c r="D24" s="40">
        <f t="shared" si="13"/>
        <v>24.579000000000001</v>
      </c>
      <c r="E24" s="40">
        <f>G24+I24+K24+M24</f>
        <v>0</v>
      </c>
      <c r="F24" s="40">
        <v>0</v>
      </c>
      <c r="G24" s="40"/>
      <c r="H24" s="40">
        <v>0</v>
      </c>
      <c r="I24" s="40"/>
      <c r="J24" s="40">
        <v>12.289</v>
      </c>
      <c r="K24" s="40"/>
      <c r="L24" s="40">
        <v>12.29</v>
      </c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8">
        <f t="shared" si="10"/>
        <v>51.414000000000001</v>
      </c>
      <c r="Y24" s="8">
        <f t="shared" si="14"/>
        <v>-24.579000000000001</v>
      </c>
      <c r="Z24" s="8">
        <f t="shared" si="15"/>
        <v>-100</v>
      </c>
      <c r="AA24" s="8"/>
      <c r="AB24" s="8"/>
      <c r="AC24" s="8"/>
    </row>
    <row r="25" spans="1:29" ht="45" x14ac:dyDescent="0.2">
      <c r="A25" s="49" t="s">
        <v>132</v>
      </c>
      <c r="B25" s="43" t="s">
        <v>131</v>
      </c>
      <c r="C25" s="40">
        <v>0.61799999999999999</v>
      </c>
      <c r="D25" s="40">
        <f t="shared" ref="D25" si="16">F25+H25+J25+L25</f>
        <v>0.61799999999999999</v>
      </c>
      <c r="E25" s="40">
        <f>G25+I25+K25+M25</f>
        <v>0</v>
      </c>
      <c r="F25" s="40">
        <v>0</v>
      </c>
      <c r="G25" s="40"/>
      <c r="H25" s="40">
        <v>0</v>
      </c>
      <c r="I25" s="40"/>
      <c r="J25" s="40">
        <v>0</v>
      </c>
      <c r="K25" s="40"/>
      <c r="L25" s="40">
        <v>0.61799999999999999</v>
      </c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8">
        <f t="shared" ref="X25" si="17">C25-E25</f>
        <v>0.61799999999999999</v>
      </c>
      <c r="Y25" s="8">
        <f t="shared" ref="Y25" si="18">E25-D25</f>
        <v>-0.61799999999999999</v>
      </c>
      <c r="Z25" s="8">
        <f t="shared" ref="Z25" si="19">IF(D25=0," ",Y25/D25*100)</f>
        <v>-100</v>
      </c>
      <c r="AA25" s="8"/>
      <c r="AB25" s="8"/>
      <c r="AC25" s="8"/>
    </row>
    <row r="26" spans="1:29" ht="28.5" x14ac:dyDescent="0.2">
      <c r="A26" s="37" t="s">
        <v>28</v>
      </c>
      <c r="B26" s="6" t="s">
        <v>17</v>
      </c>
      <c r="C26" s="13">
        <f t="shared" ref="C26:AC26" si="20">SUM(C27:C27)</f>
        <v>0.30099999999999999</v>
      </c>
      <c r="D26" s="13">
        <f t="shared" si="20"/>
        <v>0.30099999999999999</v>
      </c>
      <c r="E26" s="13">
        <f t="shared" si="20"/>
        <v>0</v>
      </c>
      <c r="F26" s="13">
        <f t="shared" si="20"/>
        <v>0</v>
      </c>
      <c r="G26" s="13">
        <f t="shared" si="20"/>
        <v>0</v>
      </c>
      <c r="H26" s="13">
        <f t="shared" si="20"/>
        <v>0</v>
      </c>
      <c r="I26" s="13">
        <f t="shared" si="20"/>
        <v>0</v>
      </c>
      <c r="J26" s="13">
        <f t="shared" si="20"/>
        <v>0</v>
      </c>
      <c r="K26" s="13">
        <f t="shared" si="20"/>
        <v>0</v>
      </c>
      <c r="L26" s="13">
        <f t="shared" si="20"/>
        <v>0.30099999999999999</v>
      </c>
      <c r="M26" s="13">
        <f t="shared" si="20"/>
        <v>0</v>
      </c>
      <c r="N26" s="13">
        <f t="shared" si="20"/>
        <v>0</v>
      </c>
      <c r="O26" s="13">
        <f t="shared" si="20"/>
        <v>0</v>
      </c>
      <c r="P26" s="13">
        <f t="shared" si="20"/>
        <v>0</v>
      </c>
      <c r="Q26" s="13">
        <f t="shared" si="20"/>
        <v>17.164999999999999</v>
      </c>
      <c r="R26" s="13">
        <f t="shared" si="20"/>
        <v>0</v>
      </c>
      <c r="S26" s="13">
        <f t="shared" si="20"/>
        <v>0</v>
      </c>
      <c r="T26" s="13">
        <f t="shared" si="20"/>
        <v>0</v>
      </c>
      <c r="U26" s="13">
        <f t="shared" si="20"/>
        <v>0</v>
      </c>
      <c r="V26" s="13">
        <f t="shared" si="20"/>
        <v>17.478999999999999</v>
      </c>
      <c r="W26" s="13">
        <f t="shared" si="20"/>
        <v>0</v>
      </c>
      <c r="X26" s="13">
        <f t="shared" si="20"/>
        <v>0.30099999999999999</v>
      </c>
      <c r="Y26" s="13">
        <f t="shared" si="1"/>
        <v>-0.30099999999999999</v>
      </c>
      <c r="Z26" s="13">
        <f t="shared" si="3"/>
        <v>-100</v>
      </c>
      <c r="AA26" s="13">
        <f t="shared" si="20"/>
        <v>0</v>
      </c>
      <c r="AB26" s="13">
        <f t="shared" si="20"/>
        <v>0</v>
      </c>
      <c r="AC26" s="13">
        <f t="shared" si="20"/>
        <v>0</v>
      </c>
    </row>
    <row r="27" spans="1:29" ht="60" x14ac:dyDescent="0.2">
      <c r="A27" s="7" t="s">
        <v>63</v>
      </c>
      <c r="B27" s="43" t="s">
        <v>134</v>
      </c>
      <c r="C27" s="8">
        <v>0.30099999999999999</v>
      </c>
      <c r="D27" s="40">
        <f t="shared" ref="D27" si="21">F27+H27+J27+L27</f>
        <v>0.30099999999999999</v>
      </c>
      <c r="E27" s="40">
        <f>G27+I27+K27+M27</f>
        <v>0</v>
      </c>
      <c r="F27" s="8">
        <v>0</v>
      </c>
      <c r="G27" s="8"/>
      <c r="H27" s="8">
        <v>0</v>
      </c>
      <c r="I27" s="8"/>
      <c r="J27" s="8">
        <v>0</v>
      </c>
      <c r="K27" s="8">
        <v>0</v>
      </c>
      <c r="L27" s="8">
        <v>0.30099999999999999</v>
      </c>
      <c r="M27" s="8">
        <v>0</v>
      </c>
      <c r="N27" s="8"/>
      <c r="O27" s="8">
        <v>0</v>
      </c>
      <c r="P27" s="8"/>
      <c r="Q27" s="8">
        <v>17.164999999999999</v>
      </c>
      <c r="R27" s="8"/>
      <c r="S27" s="8"/>
      <c r="T27" s="8"/>
      <c r="U27" s="8"/>
      <c r="V27" s="8">
        <v>17.478999999999999</v>
      </c>
      <c r="W27" s="8"/>
      <c r="X27" s="8">
        <f>C27-E27</f>
        <v>0.30099999999999999</v>
      </c>
      <c r="Y27" s="8">
        <f t="shared" si="1"/>
        <v>-0.30099999999999999</v>
      </c>
      <c r="Z27" s="8">
        <f>IF(D27=0," ",Y27/D27*100)</f>
        <v>-100</v>
      </c>
      <c r="AA27" s="8"/>
      <c r="AB27" s="8"/>
      <c r="AC27" s="8"/>
    </row>
    <row r="28" spans="1:29" ht="28.5" x14ac:dyDescent="0.2">
      <c r="A28" s="37" t="s">
        <v>29</v>
      </c>
      <c r="B28" s="6" t="s">
        <v>18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 spans="1:29" ht="42.75" x14ac:dyDescent="0.2">
      <c r="A29" s="37" t="s">
        <v>30</v>
      </c>
      <c r="B29" s="6" t="s">
        <v>19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1:29" x14ac:dyDescent="0.2">
      <c r="A30" s="37" t="s">
        <v>34</v>
      </c>
      <c r="B30" s="6" t="s">
        <v>33</v>
      </c>
      <c r="C30" s="13">
        <f>SUM(C36:C39)</f>
        <v>0.77900000000000003</v>
      </c>
      <c r="D30" s="13">
        <f>SUM(D31:D40)</f>
        <v>7.82</v>
      </c>
      <c r="E30" s="13">
        <f t="shared" ref="E30:X30" si="22">SUM(E31:E40)</f>
        <v>8.3599999999999994E-2</v>
      </c>
      <c r="F30" s="13">
        <f t="shared" si="22"/>
        <v>0</v>
      </c>
      <c r="G30" s="13">
        <f t="shared" si="22"/>
        <v>5.1799999999999999E-2</v>
      </c>
      <c r="H30" s="13">
        <f t="shared" si="22"/>
        <v>0</v>
      </c>
      <c r="I30" s="13">
        <f t="shared" si="22"/>
        <v>3.1800000000000002E-2</v>
      </c>
      <c r="J30" s="13">
        <f t="shared" si="22"/>
        <v>7.82</v>
      </c>
      <c r="K30" s="13">
        <f t="shared" si="22"/>
        <v>0</v>
      </c>
      <c r="L30" s="13">
        <f t="shared" si="22"/>
        <v>0</v>
      </c>
      <c r="M30" s="13">
        <f t="shared" si="22"/>
        <v>0</v>
      </c>
      <c r="N30" s="13">
        <f t="shared" si="22"/>
        <v>7.2399999999999992E-2</v>
      </c>
      <c r="O30" s="13">
        <f t="shared" si="22"/>
        <v>4.4599999999999994E-2</v>
      </c>
      <c r="P30" s="13">
        <f t="shared" si="22"/>
        <v>2.7799999999999998E-2</v>
      </c>
      <c r="Q30" s="13">
        <f t="shared" si="22"/>
        <v>0</v>
      </c>
      <c r="R30" s="13">
        <f t="shared" si="22"/>
        <v>0</v>
      </c>
      <c r="S30" s="13">
        <f t="shared" si="22"/>
        <v>7.0999999999999994E-2</v>
      </c>
      <c r="T30" s="13">
        <f t="shared" si="22"/>
        <v>0</v>
      </c>
      <c r="U30" s="13">
        <f t="shared" si="22"/>
        <v>7.0999999999999994E-2</v>
      </c>
      <c r="V30" s="13">
        <f t="shared" si="22"/>
        <v>0</v>
      </c>
      <c r="W30" s="13">
        <f t="shared" si="22"/>
        <v>0</v>
      </c>
      <c r="X30" s="13">
        <f t="shared" si="22"/>
        <v>0.69540000000000002</v>
      </c>
      <c r="Y30" s="13">
        <f t="shared" ref="Y30:Y60" si="23">E30-D30</f>
        <v>-7.7364000000000006</v>
      </c>
      <c r="Z30" s="13">
        <f t="shared" ref="Z30:Z67" si="24">IF(D30=0," ",Y30/D30*100)</f>
        <v>-98.930946291560105</v>
      </c>
      <c r="AA30" s="13">
        <f>SUM(AA36:AA40)</f>
        <v>0</v>
      </c>
      <c r="AB30" s="13">
        <f t="shared" ref="AB30" si="25">SUM(AB36:AB40)</f>
        <v>0</v>
      </c>
      <c r="AC30" s="13"/>
    </row>
    <row r="31" spans="1:29" ht="30" x14ac:dyDescent="0.2">
      <c r="A31" s="7" t="s">
        <v>64</v>
      </c>
      <c r="B31" s="43" t="s">
        <v>135</v>
      </c>
      <c r="C31" s="40">
        <v>0.86899999999999999</v>
      </c>
      <c r="D31" s="40">
        <f t="shared" ref="D31:D39" si="26">F31+H31+J31+L31</f>
        <v>0.86899999999999999</v>
      </c>
      <c r="E31" s="40">
        <f t="shared" ref="E31:E40" si="27">G31+I31+K31+M31</f>
        <v>0</v>
      </c>
      <c r="F31" s="40">
        <v>0</v>
      </c>
      <c r="G31" s="40"/>
      <c r="H31" s="40">
        <v>0</v>
      </c>
      <c r="I31" s="40"/>
      <c r="J31" s="40">
        <v>0.86899999999999999</v>
      </c>
      <c r="K31" s="40"/>
      <c r="L31" s="40">
        <v>0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ht="30" x14ac:dyDescent="0.2">
      <c r="A32" s="7" t="s">
        <v>65</v>
      </c>
      <c r="B32" s="43" t="s">
        <v>136</v>
      </c>
      <c r="C32" s="40">
        <v>1.7110000000000001</v>
      </c>
      <c r="D32" s="40">
        <f t="shared" si="26"/>
        <v>1.7110000000000001</v>
      </c>
      <c r="E32" s="40">
        <f t="shared" si="27"/>
        <v>0</v>
      </c>
      <c r="F32" s="40">
        <v>0</v>
      </c>
      <c r="G32" s="40"/>
      <c r="H32" s="40">
        <v>0</v>
      </c>
      <c r="I32" s="40"/>
      <c r="J32" s="40">
        <v>1.7110000000000001</v>
      </c>
      <c r="K32" s="40"/>
      <c r="L32" s="40">
        <v>0</v>
      </c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30" x14ac:dyDescent="0.2">
      <c r="A33" s="7" t="s">
        <v>66</v>
      </c>
      <c r="B33" s="43" t="s">
        <v>137</v>
      </c>
      <c r="C33" s="40">
        <v>4.1120000000000001</v>
      </c>
      <c r="D33" s="40">
        <f t="shared" si="26"/>
        <v>4.1120000000000001</v>
      </c>
      <c r="E33" s="40">
        <f t="shared" si="27"/>
        <v>0</v>
      </c>
      <c r="F33" s="40">
        <v>0</v>
      </c>
      <c r="G33" s="40"/>
      <c r="H33" s="40">
        <v>0</v>
      </c>
      <c r="I33" s="40"/>
      <c r="J33" s="40">
        <v>4.1120000000000001</v>
      </c>
      <c r="K33" s="40"/>
      <c r="L33" s="40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x14ac:dyDescent="0.2">
      <c r="A34" s="7" t="s">
        <v>67</v>
      </c>
      <c r="B34" s="43" t="s">
        <v>138</v>
      </c>
      <c r="C34" s="40">
        <v>0.73499999999999999</v>
      </c>
      <c r="D34" s="40">
        <f t="shared" si="26"/>
        <v>0.73499999999999999</v>
      </c>
      <c r="E34" s="40">
        <f t="shared" si="27"/>
        <v>0</v>
      </c>
      <c r="F34" s="40">
        <v>0</v>
      </c>
      <c r="G34" s="40"/>
      <c r="H34" s="40">
        <v>0</v>
      </c>
      <c r="I34" s="40"/>
      <c r="J34" s="40">
        <v>0.73499999999999999</v>
      </c>
      <c r="K34" s="40"/>
      <c r="L34" s="40">
        <v>0</v>
      </c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ht="30" x14ac:dyDescent="0.2">
      <c r="A35" s="7" t="s">
        <v>68</v>
      </c>
      <c r="B35" s="43" t="s">
        <v>139</v>
      </c>
      <c r="C35" s="40">
        <v>0.39300000000000002</v>
      </c>
      <c r="D35" s="40">
        <f t="shared" si="26"/>
        <v>0.39300000000000002</v>
      </c>
      <c r="E35" s="40">
        <f t="shared" si="27"/>
        <v>0</v>
      </c>
      <c r="F35" s="40">
        <v>0</v>
      </c>
      <c r="G35" s="40"/>
      <c r="H35" s="40">
        <v>0</v>
      </c>
      <c r="I35" s="40"/>
      <c r="J35" s="40">
        <v>0.39300000000000002</v>
      </c>
      <c r="K35" s="40"/>
      <c r="L35" s="40">
        <v>0</v>
      </c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ht="45" x14ac:dyDescent="0.2">
      <c r="A36" s="7" t="s">
        <v>69</v>
      </c>
      <c r="B36" s="43" t="s">
        <v>37</v>
      </c>
      <c r="C36" s="40">
        <v>0.115</v>
      </c>
      <c r="D36" s="40">
        <f t="shared" si="26"/>
        <v>0</v>
      </c>
      <c r="E36" s="40">
        <f t="shared" si="27"/>
        <v>5.1400000000000001E-2</v>
      </c>
      <c r="F36" s="40">
        <v>0</v>
      </c>
      <c r="G36" s="40">
        <v>5.1200000000000002E-2</v>
      </c>
      <c r="H36" s="40">
        <v>0</v>
      </c>
      <c r="I36" s="56">
        <v>2.0000000000000001E-4</v>
      </c>
      <c r="J36" s="40">
        <v>0</v>
      </c>
      <c r="K36" s="45"/>
      <c r="L36" s="40">
        <v>0</v>
      </c>
      <c r="M36" s="40"/>
      <c r="N36" s="40">
        <f>O36+P36+Q36+R36</f>
        <v>4.4199999999999996E-2</v>
      </c>
      <c r="O36" s="40">
        <v>4.3999999999999997E-2</v>
      </c>
      <c r="P36" s="56">
        <v>2.0000000000000001E-4</v>
      </c>
      <c r="Q36" s="40"/>
      <c r="R36" s="40"/>
      <c r="S36" s="40">
        <f>T36+U36+V36+W36</f>
        <v>4.3999999999999997E-2</v>
      </c>
      <c r="T36" s="40">
        <v>0</v>
      </c>
      <c r="U36" s="56">
        <v>4.3999999999999997E-2</v>
      </c>
      <c r="V36" s="40"/>
      <c r="W36" s="40"/>
      <c r="X36" s="8">
        <f t="shared" ref="X36:X40" si="28">C36-E36</f>
        <v>6.3600000000000004E-2</v>
      </c>
      <c r="Y36" s="8">
        <f t="shared" si="23"/>
        <v>5.1400000000000001E-2</v>
      </c>
      <c r="Z36" s="8" t="str">
        <f t="shared" si="24"/>
        <v xml:space="preserve"> </v>
      </c>
      <c r="AA36" s="8"/>
      <c r="AB36" s="8"/>
      <c r="AC36" s="8"/>
    </row>
    <row r="37" spans="1:29" ht="30" x14ac:dyDescent="0.2">
      <c r="A37" s="49" t="s">
        <v>70</v>
      </c>
      <c r="B37" s="50" t="s">
        <v>56</v>
      </c>
      <c r="C37" s="40">
        <v>0</v>
      </c>
      <c r="D37" s="40">
        <f t="shared" si="26"/>
        <v>0</v>
      </c>
      <c r="E37" s="40">
        <f t="shared" si="27"/>
        <v>4.0000000000000002E-4</v>
      </c>
      <c r="F37" s="40">
        <v>0</v>
      </c>
      <c r="G37" s="40">
        <v>2.0000000000000001E-4</v>
      </c>
      <c r="H37" s="40">
        <v>0</v>
      </c>
      <c r="I37" s="56">
        <v>2.0000000000000001E-4</v>
      </c>
      <c r="J37" s="40">
        <v>0</v>
      </c>
      <c r="K37" s="40"/>
      <c r="L37" s="40">
        <v>0</v>
      </c>
      <c r="M37" s="40"/>
      <c r="N37" s="40">
        <f>O37+P37+Q37+R37</f>
        <v>4.0000000000000002E-4</v>
      </c>
      <c r="O37" s="40">
        <v>2.0000000000000001E-4</v>
      </c>
      <c r="P37" s="56">
        <v>2.0000000000000001E-4</v>
      </c>
      <c r="Q37" s="40"/>
      <c r="R37" s="40"/>
      <c r="S37" s="40">
        <f t="shared" ref="S37:S40" si="29">T37+U37+V37+W37</f>
        <v>0</v>
      </c>
      <c r="T37" s="40">
        <v>0</v>
      </c>
      <c r="U37" s="55">
        <v>0</v>
      </c>
      <c r="V37" s="40"/>
      <c r="W37" s="40"/>
      <c r="X37" s="8">
        <f t="shared" si="28"/>
        <v>-4.0000000000000002E-4</v>
      </c>
      <c r="Y37" s="8">
        <f t="shared" si="23"/>
        <v>4.0000000000000002E-4</v>
      </c>
      <c r="Z37" s="8" t="str">
        <f t="shared" si="24"/>
        <v xml:space="preserve"> </v>
      </c>
      <c r="AA37" s="8"/>
      <c r="AB37" s="8"/>
      <c r="AC37" s="8"/>
    </row>
    <row r="38" spans="1:29" ht="45" x14ac:dyDescent="0.2">
      <c r="A38" s="49" t="s">
        <v>71</v>
      </c>
      <c r="B38" s="50" t="s">
        <v>140</v>
      </c>
      <c r="C38" s="40">
        <v>0</v>
      </c>
      <c r="D38" s="40">
        <f t="shared" si="26"/>
        <v>0</v>
      </c>
      <c r="E38" s="40">
        <f t="shared" si="27"/>
        <v>4.0000000000000002E-4</v>
      </c>
      <c r="F38" s="40">
        <v>0</v>
      </c>
      <c r="G38" s="40">
        <v>2.0000000000000001E-4</v>
      </c>
      <c r="H38" s="40">
        <v>0</v>
      </c>
      <c r="I38" s="56">
        <v>2.0000000000000001E-4</v>
      </c>
      <c r="J38" s="40">
        <v>0</v>
      </c>
      <c r="K38" s="40"/>
      <c r="L38" s="40">
        <v>0</v>
      </c>
      <c r="M38" s="40"/>
      <c r="N38" s="40">
        <f>O38+P38+Q38+R38</f>
        <v>4.0000000000000002E-4</v>
      </c>
      <c r="O38" s="40">
        <v>2.0000000000000001E-4</v>
      </c>
      <c r="P38" s="56">
        <v>2.0000000000000001E-4</v>
      </c>
      <c r="Q38" s="40"/>
      <c r="R38" s="40"/>
      <c r="S38" s="40">
        <f t="shared" si="29"/>
        <v>0</v>
      </c>
      <c r="T38" s="40">
        <v>0</v>
      </c>
      <c r="U38" s="55">
        <v>0</v>
      </c>
      <c r="V38" s="40"/>
      <c r="W38" s="40"/>
      <c r="X38" s="8">
        <f t="shared" si="28"/>
        <v>-4.0000000000000002E-4</v>
      </c>
      <c r="Y38" s="8">
        <f t="shared" si="23"/>
        <v>4.0000000000000002E-4</v>
      </c>
      <c r="Z38" s="8" t="str">
        <f t="shared" si="24"/>
        <v xml:space="preserve"> </v>
      </c>
      <c r="AA38" s="8"/>
      <c r="AB38" s="8"/>
      <c r="AC38" s="8"/>
    </row>
    <row r="39" spans="1:29" ht="30" x14ac:dyDescent="0.2">
      <c r="A39" s="7" t="s">
        <v>72</v>
      </c>
      <c r="B39" s="43" t="s">
        <v>39</v>
      </c>
      <c r="C39" s="40">
        <v>0.66400000000000003</v>
      </c>
      <c r="D39" s="40">
        <f t="shared" si="26"/>
        <v>0</v>
      </c>
      <c r="E39" s="40">
        <f t="shared" si="27"/>
        <v>4.0000000000000002E-4</v>
      </c>
      <c r="F39" s="40">
        <v>0</v>
      </c>
      <c r="G39" s="40">
        <v>2.0000000000000001E-4</v>
      </c>
      <c r="H39" s="40">
        <v>0</v>
      </c>
      <c r="I39" s="56">
        <v>2.0000000000000001E-4</v>
      </c>
      <c r="J39" s="40">
        <v>0</v>
      </c>
      <c r="K39" s="40"/>
      <c r="L39" s="40">
        <v>0</v>
      </c>
      <c r="M39" s="40"/>
      <c r="N39" s="40">
        <f>O39+P39+Q39+R39</f>
        <v>4.0000000000000002E-4</v>
      </c>
      <c r="O39" s="40">
        <v>2.0000000000000001E-4</v>
      </c>
      <c r="P39" s="56">
        <v>2.0000000000000001E-4</v>
      </c>
      <c r="Q39" s="40"/>
      <c r="R39" s="40"/>
      <c r="S39" s="40">
        <f t="shared" si="29"/>
        <v>0</v>
      </c>
      <c r="T39" s="40">
        <v>0</v>
      </c>
      <c r="U39" s="40">
        <v>0</v>
      </c>
      <c r="V39" s="40"/>
      <c r="W39" s="40"/>
      <c r="X39" s="8">
        <f t="shared" si="28"/>
        <v>0.66360000000000008</v>
      </c>
      <c r="Y39" s="8">
        <f t="shared" si="23"/>
        <v>4.0000000000000002E-4</v>
      </c>
      <c r="Z39" s="8" t="str">
        <f t="shared" si="24"/>
        <v xml:space="preserve"> </v>
      </c>
      <c r="AA39" s="8"/>
      <c r="AB39" s="8"/>
      <c r="AC39" s="8"/>
    </row>
    <row r="40" spans="1:29" ht="30" x14ac:dyDescent="0.2">
      <c r="A40" s="7" t="s">
        <v>155</v>
      </c>
      <c r="B40" s="43" t="s">
        <v>156</v>
      </c>
      <c r="C40" s="40">
        <v>0</v>
      </c>
      <c r="D40" s="40">
        <v>0</v>
      </c>
      <c r="E40" s="40">
        <f t="shared" si="27"/>
        <v>3.1E-2</v>
      </c>
      <c r="F40" s="40">
        <v>0</v>
      </c>
      <c r="G40" s="40"/>
      <c r="H40" s="40">
        <v>0</v>
      </c>
      <c r="I40" s="57">
        <v>3.1E-2</v>
      </c>
      <c r="J40" s="40">
        <v>0</v>
      </c>
      <c r="K40" s="40"/>
      <c r="L40" s="40">
        <v>0</v>
      </c>
      <c r="M40" s="40"/>
      <c r="N40" s="40">
        <f>O40+P40+Q40+R40</f>
        <v>2.7E-2</v>
      </c>
      <c r="O40" s="40"/>
      <c r="P40" s="57">
        <v>2.7E-2</v>
      </c>
      <c r="Q40" s="40"/>
      <c r="R40" s="40"/>
      <c r="S40" s="40">
        <f t="shared" si="29"/>
        <v>2.7E-2</v>
      </c>
      <c r="T40" s="40"/>
      <c r="U40" s="57">
        <v>2.7E-2</v>
      </c>
      <c r="V40" s="40"/>
      <c r="W40" s="40"/>
      <c r="X40" s="8">
        <f t="shared" si="28"/>
        <v>-3.1E-2</v>
      </c>
      <c r="Y40" s="8">
        <f t="shared" si="23"/>
        <v>3.1E-2</v>
      </c>
      <c r="Z40" s="8"/>
      <c r="AA40" s="8"/>
      <c r="AB40" s="8"/>
      <c r="AC40" s="8"/>
    </row>
    <row r="41" spans="1:29" x14ac:dyDescent="0.2">
      <c r="A41" s="9" t="s">
        <v>16</v>
      </c>
      <c r="B41" s="6" t="s">
        <v>20</v>
      </c>
      <c r="C41" s="13">
        <f t="shared" ref="C41:AC41" si="30">C42+C43</f>
        <v>4463.134</v>
      </c>
      <c r="D41" s="13">
        <f t="shared" si="30"/>
        <v>2429.7159999999999</v>
      </c>
      <c r="E41" s="13">
        <f t="shared" si="30"/>
        <v>47.473599000000007</v>
      </c>
      <c r="F41" s="13">
        <f t="shared" si="30"/>
        <v>0</v>
      </c>
      <c r="G41" s="13">
        <f t="shared" si="30"/>
        <v>2.8221989999999999</v>
      </c>
      <c r="H41" s="13">
        <f t="shared" si="30"/>
        <v>0</v>
      </c>
      <c r="I41" s="13">
        <f t="shared" si="30"/>
        <v>44.651400000000002</v>
      </c>
      <c r="J41" s="13">
        <f t="shared" si="30"/>
        <v>1213.4719999999998</v>
      </c>
      <c r="K41" s="13">
        <f t="shared" si="30"/>
        <v>0</v>
      </c>
      <c r="L41" s="13">
        <f t="shared" si="30"/>
        <v>1216.2439999999999</v>
      </c>
      <c r="M41" s="13">
        <f t="shared" si="30"/>
        <v>0</v>
      </c>
      <c r="N41" s="13">
        <f t="shared" si="30"/>
        <v>264.57259900000008</v>
      </c>
      <c r="O41" s="13">
        <f t="shared" si="30"/>
        <v>205.25219900000005</v>
      </c>
      <c r="P41" s="13">
        <f t="shared" si="30"/>
        <v>59.320399999999999</v>
      </c>
      <c r="Q41" s="13" t="e">
        <f t="shared" si="30"/>
        <v>#REF!</v>
      </c>
      <c r="R41" s="13">
        <f t="shared" si="30"/>
        <v>0</v>
      </c>
      <c r="S41" s="13">
        <f t="shared" si="30"/>
        <v>1.173</v>
      </c>
      <c r="T41" s="13">
        <f t="shared" si="30"/>
        <v>1.173</v>
      </c>
      <c r="U41" s="13">
        <f t="shared" si="30"/>
        <v>0</v>
      </c>
      <c r="V41" s="13">
        <f t="shared" si="30"/>
        <v>2E-3</v>
      </c>
      <c r="W41" s="13">
        <f t="shared" si="30"/>
        <v>0</v>
      </c>
      <c r="X41" s="13">
        <f t="shared" si="30"/>
        <v>4415.6604009999992</v>
      </c>
      <c r="Y41" s="13">
        <f t="shared" si="23"/>
        <v>-2382.242401</v>
      </c>
      <c r="Z41" s="13">
        <f t="shared" si="24"/>
        <v>-98.046125596571784</v>
      </c>
      <c r="AA41" s="13">
        <f t="shared" si="30"/>
        <v>0</v>
      </c>
      <c r="AB41" s="13">
        <f t="shared" si="30"/>
        <v>0</v>
      </c>
      <c r="AC41" s="13">
        <f t="shared" si="30"/>
        <v>0</v>
      </c>
    </row>
    <row r="42" spans="1:29" ht="28.5" x14ac:dyDescent="0.2">
      <c r="A42" s="9" t="s">
        <v>31</v>
      </c>
      <c r="B42" s="6" t="s">
        <v>14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 t="e">
        <f>SUM(#REF!)</f>
        <v>#REF!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f t="shared" si="23"/>
        <v>0</v>
      </c>
      <c r="Z42" s="13" t="str">
        <f t="shared" si="24"/>
        <v xml:space="preserve"> </v>
      </c>
      <c r="AA42" s="13">
        <v>0</v>
      </c>
      <c r="AB42" s="13">
        <v>0</v>
      </c>
      <c r="AC42" s="13">
        <v>0</v>
      </c>
    </row>
    <row r="43" spans="1:29" x14ac:dyDescent="0.2">
      <c r="A43" s="9" t="s">
        <v>32</v>
      </c>
      <c r="B43" s="6" t="s">
        <v>21</v>
      </c>
      <c r="C43" s="13">
        <f t="shared" ref="C43:X43" si="31">SUM(C44:C67)</f>
        <v>4463.134</v>
      </c>
      <c r="D43" s="13">
        <f t="shared" si="31"/>
        <v>2429.7159999999999</v>
      </c>
      <c r="E43" s="13">
        <f t="shared" si="31"/>
        <v>47.473599000000007</v>
      </c>
      <c r="F43" s="13">
        <f t="shared" si="31"/>
        <v>0</v>
      </c>
      <c r="G43" s="13">
        <f t="shared" si="31"/>
        <v>2.8221989999999999</v>
      </c>
      <c r="H43" s="13">
        <f t="shared" si="31"/>
        <v>0</v>
      </c>
      <c r="I43" s="13">
        <f t="shared" si="31"/>
        <v>44.651400000000002</v>
      </c>
      <c r="J43" s="13">
        <f t="shared" si="31"/>
        <v>1213.4719999999998</v>
      </c>
      <c r="K43" s="13">
        <f t="shared" si="31"/>
        <v>0</v>
      </c>
      <c r="L43" s="13">
        <f t="shared" si="31"/>
        <v>1216.2439999999999</v>
      </c>
      <c r="M43" s="13">
        <f t="shared" si="31"/>
        <v>0</v>
      </c>
      <c r="N43" s="13">
        <f t="shared" si="31"/>
        <v>264.57259900000008</v>
      </c>
      <c r="O43" s="13">
        <f t="shared" si="31"/>
        <v>205.25219900000005</v>
      </c>
      <c r="P43" s="13">
        <f t="shared" si="31"/>
        <v>59.320399999999999</v>
      </c>
      <c r="Q43" s="13">
        <f t="shared" si="31"/>
        <v>0</v>
      </c>
      <c r="R43" s="13">
        <f t="shared" si="31"/>
        <v>0</v>
      </c>
      <c r="S43" s="13">
        <f t="shared" si="31"/>
        <v>1.173</v>
      </c>
      <c r="T43" s="13">
        <f t="shared" si="31"/>
        <v>1.173</v>
      </c>
      <c r="U43" s="13">
        <f t="shared" si="31"/>
        <v>0</v>
      </c>
      <c r="V43" s="13">
        <f t="shared" si="31"/>
        <v>2E-3</v>
      </c>
      <c r="W43" s="13">
        <f t="shared" si="31"/>
        <v>0</v>
      </c>
      <c r="X43" s="13">
        <f t="shared" si="31"/>
        <v>4415.6604009999992</v>
      </c>
      <c r="Y43" s="13">
        <f t="shared" si="23"/>
        <v>-2382.242401</v>
      </c>
      <c r="Z43" s="13">
        <f t="shared" si="24"/>
        <v>-98.046125596571784</v>
      </c>
      <c r="AA43" s="13">
        <f>SUM(AA44:AA67)</f>
        <v>0</v>
      </c>
      <c r="AB43" s="13">
        <f>SUM(AB44:AB67)</f>
        <v>0</v>
      </c>
      <c r="AC43" s="13">
        <f>SUM(AC44:AC67)</f>
        <v>0</v>
      </c>
    </row>
    <row r="44" spans="1:29" ht="105" x14ac:dyDescent="0.2">
      <c r="A44" s="7" t="s">
        <v>73</v>
      </c>
      <c r="B44" s="51" t="s">
        <v>50</v>
      </c>
      <c r="C44" s="40">
        <v>787.81</v>
      </c>
      <c r="D44" s="40">
        <f t="shared" ref="D44:D60" si="32">F44+H44+J44+L44</f>
        <v>486.28399999999999</v>
      </c>
      <c r="E44" s="40">
        <f t="shared" ref="E44:E60" si="33">G44+I44+K44+M44</f>
        <v>0.58799999999999997</v>
      </c>
      <c r="F44" s="40"/>
      <c r="G44" s="40">
        <v>0.255</v>
      </c>
      <c r="H44" s="46"/>
      <c r="I44" s="57">
        <f>0.051+0.282</f>
        <v>0.33299999999999996</v>
      </c>
      <c r="J44" s="40">
        <v>243.142</v>
      </c>
      <c r="K44" s="40"/>
      <c r="L44" s="40">
        <v>243.142</v>
      </c>
      <c r="M44" s="40"/>
      <c r="N44" s="40">
        <f t="shared" ref="N44:N59" si="34">O44+P44+Q44+R44</f>
        <v>0.58800000000000008</v>
      </c>
      <c r="O44" s="40">
        <v>0.255</v>
      </c>
      <c r="P44" s="57">
        <v>0.33300000000000002</v>
      </c>
      <c r="Q44" s="40"/>
      <c r="R44" s="40"/>
      <c r="S44" s="40">
        <f t="shared" ref="S44:S48" si="35">T44+U44+V44+W44</f>
        <v>0</v>
      </c>
      <c r="T44" s="40">
        <v>0</v>
      </c>
      <c r="U44" s="40">
        <v>0</v>
      </c>
      <c r="V44" s="40"/>
      <c r="W44" s="40"/>
      <c r="X44" s="40">
        <f t="shared" ref="X44:X67" si="36">C44-E44</f>
        <v>787.22199999999998</v>
      </c>
      <c r="Y44" s="40">
        <f t="shared" si="23"/>
        <v>-485.69599999999997</v>
      </c>
      <c r="Z44" s="40">
        <f t="shared" si="24"/>
        <v>-99.879083004992964</v>
      </c>
      <c r="AA44" s="8"/>
      <c r="AB44" s="8"/>
      <c r="AC44" s="8"/>
    </row>
    <row r="45" spans="1:29" ht="107.1" customHeight="1" x14ac:dyDescent="0.2">
      <c r="A45" s="7" t="s">
        <v>74</v>
      </c>
      <c r="B45" s="52" t="s">
        <v>92</v>
      </c>
      <c r="C45" s="40">
        <v>425.39600000000002</v>
      </c>
      <c r="D45" s="40">
        <f t="shared" si="32"/>
        <v>241.83199999999999</v>
      </c>
      <c r="E45" s="40">
        <f t="shared" si="33"/>
        <v>0.248</v>
      </c>
      <c r="F45" s="47"/>
      <c r="G45" s="40">
        <v>0.248</v>
      </c>
      <c r="H45" s="40"/>
      <c r="I45" s="40"/>
      <c r="J45" s="40">
        <v>120.916</v>
      </c>
      <c r="K45" s="40"/>
      <c r="L45" s="40">
        <v>120.916</v>
      </c>
      <c r="M45" s="40"/>
      <c r="N45" s="40">
        <f t="shared" si="34"/>
        <v>140.42599999999999</v>
      </c>
      <c r="O45" s="40">
        <v>140.42599999999999</v>
      </c>
      <c r="P45" s="40"/>
      <c r="Q45" s="40"/>
      <c r="R45" s="40"/>
      <c r="S45" s="40">
        <f t="shared" si="35"/>
        <v>0</v>
      </c>
      <c r="T45" s="40">
        <v>0</v>
      </c>
      <c r="U45" s="40"/>
      <c r="V45" s="40"/>
      <c r="W45" s="40"/>
      <c r="X45" s="40">
        <f t="shared" si="36"/>
        <v>425.14800000000002</v>
      </c>
      <c r="Y45" s="40">
        <f t="shared" si="23"/>
        <v>-241.584</v>
      </c>
      <c r="Z45" s="40">
        <f t="shared" si="24"/>
        <v>-99.897449469052901</v>
      </c>
      <c r="AA45" s="8"/>
      <c r="AB45" s="8"/>
      <c r="AC45" s="8"/>
    </row>
    <row r="46" spans="1:29" ht="90" x14ac:dyDescent="0.2">
      <c r="A46" s="7" t="s">
        <v>75</v>
      </c>
      <c r="B46" s="52" t="s">
        <v>93</v>
      </c>
      <c r="C46" s="40">
        <v>1521.046</v>
      </c>
      <c r="D46" s="40">
        <f t="shared" si="32"/>
        <v>1218.3009999999999</v>
      </c>
      <c r="E46" s="40">
        <f t="shared" si="33"/>
        <v>1.2210000000000001</v>
      </c>
      <c r="F46" s="40"/>
      <c r="G46" s="40">
        <v>0.35799999999999998</v>
      </c>
      <c r="H46" s="40"/>
      <c r="I46" s="57">
        <v>0.86299999999999999</v>
      </c>
      <c r="J46" s="40">
        <v>609.15</v>
      </c>
      <c r="K46" s="40"/>
      <c r="L46" s="40">
        <v>609.15099999999995</v>
      </c>
      <c r="M46" s="40"/>
      <c r="N46" s="40">
        <f t="shared" si="34"/>
        <v>1.2010000000000001</v>
      </c>
      <c r="O46" s="40">
        <v>0.35799999999999998</v>
      </c>
      <c r="P46" s="57">
        <v>0.84299999999999997</v>
      </c>
      <c r="Q46" s="40"/>
      <c r="R46" s="40"/>
      <c r="S46" s="40">
        <f t="shared" si="35"/>
        <v>0</v>
      </c>
      <c r="T46" s="40">
        <v>0</v>
      </c>
      <c r="U46" s="40">
        <v>0</v>
      </c>
      <c r="V46" s="40"/>
      <c r="W46" s="40"/>
      <c r="X46" s="40">
        <f t="shared" si="36"/>
        <v>1519.825</v>
      </c>
      <c r="Y46" s="40">
        <f t="shared" si="23"/>
        <v>-1217.08</v>
      </c>
      <c r="Z46" s="40">
        <f t="shared" si="24"/>
        <v>-99.899778461972872</v>
      </c>
      <c r="AA46" s="8"/>
      <c r="AB46" s="8"/>
      <c r="AC46" s="8"/>
    </row>
    <row r="47" spans="1:29" ht="90" x14ac:dyDescent="0.2">
      <c r="A47" s="7" t="s">
        <v>76</v>
      </c>
      <c r="B47" s="52" t="s">
        <v>94</v>
      </c>
      <c r="C47" s="40">
        <v>1180.443</v>
      </c>
      <c r="D47" s="40">
        <f t="shared" si="32"/>
        <v>397.52</v>
      </c>
      <c r="E47" s="40">
        <f t="shared" si="33"/>
        <v>32.703000000000003</v>
      </c>
      <c r="F47" s="40"/>
      <c r="G47" s="40">
        <v>0.33900000000000002</v>
      </c>
      <c r="H47" s="40"/>
      <c r="I47" s="57">
        <f>0.274+32.09</f>
        <v>32.364000000000004</v>
      </c>
      <c r="J47" s="40">
        <v>198.76</v>
      </c>
      <c r="K47" s="40"/>
      <c r="L47" s="40">
        <v>198.76</v>
      </c>
      <c r="M47" s="40"/>
      <c r="N47" s="40">
        <f t="shared" si="34"/>
        <v>0.96599999999999997</v>
      </c>
      <c r="O47" s="40">
        <v>0.33900000000000002</v>
      </c>
      <c r="P47" s="57">
        <v>0.627</v>
      </c>
      <c r="Q47" s="40"/>
      <c r="R47" s="40"/>
      <c r="S47" s="40">
        <f t="shared" si="35"/>
        <v>0</v>
      </c>
      <c r="T47" s="40">
        <v>0</v>
      </c>
      <c r="U47" s="40">
        <v>0</v>
      </c>
      <c r="V47" s="40"/>
      <c r="W47" s="40"/>
      <c r="X47" s="40">
        <f t="shared" si="36"/>
        <v>1147.74</v>
      </c>
      <c r="Y47" s="40">
        <f t="shared" si="23"/>
        <v>-364.81700000000001</v>
      </c>
      <c r="Z47" s="40">
        <f t="shared" si="24"/>
        <v>-91.773244113503722</v>
      </c>
      <c r="AA47" s="8"/>
      <c r="AB47" s="8"/>
      <c r="AC47" s="8"/>
    </row>
    <row r="48" spans="1:29" ht="90" x14ac:dyDescent="0.2">
      <c r="A48" s="7" t="s">
        <v>77</v>
      </c>
      <c r="B48" s="50" t="s">
        <v>55</v>
      </c>
      <c r="C48" s="40">
        <v>52.951000000000001</v>
      </c>
      <c r="D48" s="40">
        <f t="shared" si="32"/>
        <v>0</v>
      </c>
      <c r="E48" s="40">
        <f t="shared" si="33"/>
        <v>4.5999999999999999E-2</v>
      </c>
      <c r="F48" s="40"/>
      <c r="G48" s="40">
        <v>4.5999999999999999E-2</v>
      </c>
      <c r="H48" s="40"/>
      <c r="I48" s="40"/>
      <c r="J48" s="40"/>
      <c r="K48" s="40"/>
      <c r="L48" s="40"/>
      <c r="M48" s="40"/>
      <c r="N48" s="40">
        <f t="shared" si="34"/>
        <v>62.347000000000001</v>
      </c>
      <c r="O48" s="40">
        <v>62.347000000000001</v>
      </c>
      <c r="P48" s="40"/>
      <c r="Q48" s="40"/>
      <c r="R48" s="40"/>
      <c r="S48" s="40">
        <f t="shared" si="35"/>
        <v>0</v>
      </c>
      <c r="T48" s="40">
        <v>0</v>
      </c>
      <c r="U48" s="40"/>
      <c r="V48" s="40"/>
      <c r="W48" s="40"/>
      <c r="X48" s="40">
        <f t="shared" si="36"/>
        <v>52.905000000000001</v>
      </c>
      <c r="Y48" s="40">
        <f t="shared" si="23"/>
        <v>4.5999999999999999E-2</v>
      </c>
      <c r="Z48" s="40" t="str">
        <f t="shared" si="24"/>
        <v xml:space="preserve"> </v>
      </c>
      <c r="AA48" s="8"/>
      <c r="AB48" s="8"/>
      <c r="AC48" s="8"/>
    </row>
    <row r="49" spans="1:29" ht="75" x14ac:dyDescent="0.2">
      <c r="A49" s="7" t="s">
        <v>78</v>
      </c>
      <c r="B49" s="53" t="s">
        <v>118</v>
      </c>
      <c r="C49" s="40">
        <v>29.734999999999999</v>
      </c>
      <c r="D49" s="40">
        <f t="shared" si="32"/>
        <v>0</v>
      </c>
      <c r="E49" s="40">
        <f t="shared" si="33"/>
        <v>0.13900000000000001</v>
      </c>
      <c r="F49" s="40"/>
      <c r="G49" s="40">
        <v>6.6000000000000003E-2</v>
      </c>
      <c r="H49" s="40"/>
      <c r="I49" s="57">
        <v>7.2999999999999995E-2</v>
      </c>
      <c r="J49" s="40"/>
      <c r="K49" s="40"/>
      <c r="L49" s="40"/>
      <c r="M49" s="40"/>
      <c r="N49" s="40">
        <f t="shared" si="34"/>
        <v>0.13900000000000001</v>
      </c>
      <c r="O49" s="40">
        <v>6.6000000000000003E-2</v>
      </c>
      <c r="P49" s="57">
        <v>7.2999999999999995E-2</v>
      </c>
      <c r="Q49" s="40"/>
      <c r="R49" s="40"/>
      <c r="S49" s="40">
        <f t="shared" ref="S49:S55" si="37">T49+U49+V49+W49</f>
        <v>0</v>
      </c>
      <c r="T49" s="40">
        <v>0</v>
      </c>
      <c r="U49" s="40"/>
      <c r="V49" s="40"/>
      <c r="W49" s="40"/>
      <c r="X49" s="40">
        <f t="shared" si="36"/>
        <v>29.596</v>
      </c>
      <c r="Y49" s="40">
        <f t="shared" si="23"/>
        <v>0.13900000000000001</v>
      </c>
      <c r="Z49" s="40" t="str">
        <f t="shared" si="24"/>
        <v xml:space="preserve"> </v>
      </c>
      <c r="AA49" s="8"/>
      <c r="AB49" s="8"/>
      <c r="AC49" s="8"/>
    </row>
    <row r="50" spans="1:29" ht="75" x14ac:dyDescent="0.2">
      <c r="A50" s="7" t="s">
        <v>79</v>
      </c>
      <c r="B50" s="43" t="s">
        <v>96</v>
      </c>
      <c r="C50" s="40">
        <v>14.004</v>
      </c>
      <c r="D50" s="40">
        <f t="shared" si="32"/>
        <v>0</v>
      </c>
      <c r="E50" s="40">
        <f t="shared" si="33"/>
        <v>0.11599999999999999</v>
      </c>
      <c r="F50" s="40"/>
      <c r="G50" s="40">
        <v>5.5E-2</v>
      </c>
      <c r="H50" s="40"/>
      <c r="I50" s="57">
        <v>6.0999999999999999E-2</v>
      </c>
      <c r="J50" s="40"/>
      <c r="K50" s="40"/>
      <c r="L50" s="40"/>
      <c r="M50" s="40"/>
      <c r="N50" s="40">
        <f t="shared" si="34"/>
        <v>0.11599999999999999</v>
      </c>
      <c r="O50" s="40">
        <v>5.5E-2</v>
      </c>
      <c r="P50" s="57">
        <v>6.0999999999999999E-2</v>
      </c>
      <c r="Q50" s="40"/>
      <c r="R50" s="40"/>
      <c r="S50" s="40">
        <f t="shared" si="37"/>
        <v>0</v>
      </c>
      <c r="T50" s="40">
        <v>0</v>
      </c>
      <c r="U50" s="40">
        <v>0</v>
      </c>
      <c r="V50" s="40"/>
      <c r="W50" s="40"/>
      <c r="X50" s="40">
        <f t="shared" si="36"/>
        <v>13.888</v>
      </c>
      <c r="Y50" s="40">
        <f t="shared" si="23"/>
        <v>0.11599999999999999</v>
      </c>
      <c r="Z50" s="40" t="str">
        <f t="shared" si="24"/>
        <v xml:space="preserve"> </v>
      </c>
      <c r="AA50" s="8"/>
      <c r="AB50" s="8"/>
      <c r="AC50" s="8"/>
    </row>
    <row r="51" spans="1:29" ht="45" x14ac:dyDescent="0.2">
      <c r="A51" s="7" t="s">
        <v>80</v>
      </c>
      <c r="B51" s="43" t="s">
        <v>97</v>
      </c>
      <c r="C51" s="40">
        <v>0.13800000000000001</v>
      </c>
      <c r="D51" s="40">
        <f t="shared" si="32"/>
        <v>0</v>
      </c>
      <c r="E51" s="40">
        <f t="shared" si="33"/>
        <v>0.13900000000000001</v>
      </c>
      <c r="F51" s="40"/>
      <c r="G51" s="40">
        <v>0.13900000000000001</v>
      </c>
      <c r="H51" s="40"/>
      <c r="I51" s="40"/>
      <c r="J51" s="40"/>
      <c r="K51" s="40"/>
      <c r="L51" s="40"/>
      <c r="M51" s="40"/>
      <c r="N51" s="40">
        <f t="shared" si="34"/>
        <v>0.19800000000000001</v>
      </c>
      <c r="O51" s="40">
        <v>0.19800000000000001</v>
      </c>
      <c r="P51" s="40"/>
      <c r="Q51" s="40"/>
      <c r="R51" s="40"/>
      <c r="S51" s="40">
        <f t="shared" si="37"/>
        <v>0.3</v>
      </c>
      <c r="T51" s="40">
        <v>0.3</v>
      </c>
      <c r="U51" s="40"/>
      <c r="V51" s="40"/>
      <c r="W51" s="40"/>
      <c r="X51" s="40">
        <f t="shared" si="36"/>
        <v>-1.0000000000000009E-3</v>
      </c>
      <c r="Y51" s="40">
        <f t="shared" si="23"/>
        <v>0.13900000000000001</v>
      </c>
      <c r="Z51" s="40" t="str">
        <f t="shared" si="24"/>
        <v xml:space="preserve"> </v>
      </c>
      <c r="AA51" s="8"/>
      <c r="AB51" s="8"/>
      <c r="AC51" s="8"/>
    </row>
    <row r="52" spans="1:29" ht="60" x14ac:dyDescent="0.2">
      <c r="A52" s="7" t="s">
        <v>81</v>
      </c>
      <c r="B52" s="43" t="s">
        <v>98</v>
      </c>
      <c r="C52" s="40">
        <v>0.187</v>
      </c>
      <c r="D52" s="40">
        <f t="shared" si="32"/>
        <v>0</v>
      </c>
      <c r="E52" s="40">
        <f t="shared" si="33"/>
        <v>0.155</v>
      </c>
      <c r="F52" s="40"/>
      <c r="G52" s="40">
        <v>0.155</v>
      </c>
      <c r="H52" s="40"/>
      <c r="I52" s="40"/>
      <c r="J52" s="40"/>
      <c r="K52" s="40"/>
      <c r="L52" s="40"/>
      <c r="M52" s="40"/>
      <c r="N52" s="40">
        <f t="shared" si="34"/>
        <v>0.221</v>
      </c>
      <c r="O52" s="48">
        <v>0.221</v>
      </c>
      <c r="P52" s="40"/>
      <c r="Q52" s="40"/>
      <c r="R52" s="40"/>
      <c r="S52" s="40">
        <f t="shared" si="37"/>
        <v>0.254</v>
      </c>
      <c r="T52" s="40">
        <v>0.254</v>
      </c>
      <c r="U52" s="40"/>
      <c r="V52" s="40"/>
      <c r="W52" s="40"/>
      <c r="X52" s="40">
        <f t="shared" si="36"/>
        <v>3.2000000000000001E-2</v>
      </c>
      <c r="Y52" s="40">
        <f t="shared" si="23"/>
        <v>0.155</v>
      </c>
      <c r="Z52" s="40" t="str">
        <f t="shared" si="24"/>
        <v xml:space="preserve"> </v>
      </c>
      <c r="AA52" s="8"/>
      <c r="AB52" s="8"/>
      <c r="AC52" s="8"/>
    </row>
    <row r="53" spans="1:29" ht="60" x14ac:dyDescent="0.2">
      <c r="A53" s="7" t="s">
        <v>82</v>
      </c>
      <c r="B53" s="54" t="s">
        <v>99</v>
      </c>
      <c r="C53" s="40">
        <v>0.52</v>
      </c>
      <c r="D53" s="40">
        <f t="shared" si="32"/>
        <v>0</v>
      </c>
      <c r="E53" s="40">
        <f t="shared" si="33"/>
        <v>0.41</v>
      </c>
      <c r="F53" s="40"/>
      <c r="G53" s="48">
        <v>0.41</v>
      </c>
      <c r="H53" s="40"/>
      <c r="I53" s="40"/>
      <c r="J53" s="40"/>
      <c r="K53" s="40"/>
      <c r="L53" s="40"/>
      <c r="M53" s="40"/>
      <c r="N53" s="40">
        <f t="shared" si="34"/>
        <v>0.58599999999999997</v>
      </c>
      <c r="O53" s="40">
        <v>0.58599999999999997</v>
      </c>
      <c r="P53" s="40"/>
      <c r="Q53" s="40"/>
      <c r="R53" s="40"/>
      <c r="S53" s="40">
        <f t="shared" si="37"/>
        <v>0.61899999999999999</v>
      </c>
      <c r="T53" s="40">
        <v>0.61899999999999999</v>
      </c>
      <c r="U53" s="40"/>
      <c r="V53" s="40"/>
      <c r="W53" s="40"/>
      <c r="X53" s="40">
        <f t="shared" si="36"/>
        <v>0.11000000000000004</v>
      </c>
      <c r="Y53" s="40">
        <f t="shared" si="23"/>
        <v>0.41</v>
      </c>
      <c r="Z53" s="40" t="str">
        <f t="shared" si="24"/>
        <v xml:space="preserve"> </v>
      </c>
      <c r="AA53" s="8"/>
      <c r="AB53" s="8"/>
      <c r="AC53" s="8"/>
    </row>
    <row r="54" spans="1:29" ht="60" x14ac:dyDescent="0.2">
      <c r="A54" s="7" t="s">
        <v>83</v>
      </c>
      <c r="B54" s="54" t="s">
        <v>100</v>
      </c>
      <c r="C54" s="40">
        <v>0.38700000000000001</v>
      </c>
      <c r="D54" s="40">
        <f t="shared" si="32"/>
        <v>0</v>
      </c>
      <c r="E54" s="40">
        <f t="shared" si="33"/>
        <v>0.32300000000000001</v>
      </c>
      <c r="F54" s="40"/>
      <c r="G54" s="40">
        <v>0.32300000000000001</v>
      </c>
      <c r="H54" s="40"/>
      <c r="I54" s="40"/>
      <c r="J54" s="40"/>
      <c r="K54" s="40"/>
      <c r="L54" s="40"/>
      <c r="M54" s="40"/>
      <c r="N54" s="40">
        <f t="shared" si="34"/>
        <v>0</v>
      </c>
      <c r="O54" s="40">
        <v>0</v>
      </c>
      <c r="P54" s="40"/>
      <c r="Q54" s="40"/>
      <c r="R54" s="40"/>
      <c r="S54" s="40">
        <f t="shared" si="37"/>
        <v>0</v>
      </c>
      <c r="T54" s="40">
        <v>0</v>
      </c>
      <c r="U54" s="40"/>
      <c r="V54" s="40"/>
      <c r="W54" s="40"/>
      <c r="X54" s="8">
        <f t="shared" si="36"/>
        <v>6.4000000000000001E-2</v>
      </c>
      <c r="Y54" s="8">
        <f t="shared" si="23"/>
        <v>0.32300000000000001</v>
      </c>
      <c r="Z54" s="8" t="str">
        <f t="shared" si="24"/>
        <v xml:space="preserve"> </v>
      </c>
      <c r="AA54" s="8"/>
      <c r="AB54" s="8"/>
      <c r="AC54" s="8"/>
    </row>
    <row r="55" spans="1:29" ht="45" x14ac:dyDescent="0.2">
      <c r="A55" s="7" t="s">
        <v>84</v>
      </c>
      <c r="B55" s="43" t="s">
        <v>101</v>
      </c>
      <c r="C55" s="40">
        <v>0.22600000000000001</v>
      </c>
      <c r="D55" s="40">
        <f t="shared" si="32"/>
        <v>0</v>
      </c>
      <c r="E55" s="40">
        <f t="shared" si="33"/>
        <v>4.0000000000000002E-4</v>
      </c>
      <c r="F55" s="40"/>
      <c r="G55" s="48">
        <v>2.0000000000000001E-4</v>
      </c>
      <c r="H55" s="40"/>
      <c r="I55" s="57">
        <v>2.0000000000000001E-4</v>
      </c>
      <c r="J55" s="40"/>
      <c r="K55" s="40"/>
      <c r="L55" s="40"/>
      <c r="M55" s="40"/>
      <c r="N55" s="40">
        <f t="shared" si="34"/>
        <v>4.0000000000000002E-4</v>
      </c>
      <c r="O55" s="48">
        <v>2.0000000000000001E-4</v>
      </c>
      <c r="P55" s="40">
        <v>2.0000000000000001E-4</v>
      </c>
      <c r="Q55" s="40"/>
      <c r="R55" s="40"/>
      <c r="S55" s="40">
        <f t="shared" si="37"/>
        <v>0</v>
      </c>
      <c r="T55" s="40">
        <v>0</v>
      </c>
      <c r="U55" s="40">
        <v>0</v>
      </c>
      <c r="V55" s="40"/>
      <c r="W55" s="40"/>
      <c r="X55" s="8">
        <f t="shared" si="36"/>
        <v>0.22559999999999999</v>
      </c>
      <c r="Y55" s="8">
        <f t="shared" si="23"/>
        <v>4.0000000000000002E-4</v>
      </c>
      <c r="Z55" s="8" t="str">
        <f t="shared" si="24"/>
        <v xml:space="preserve"> </v>
      </c>
      <c r="AA55" s="8"/>
      <c r="AB55" s="8"/>
      <c r="AC55" s="8"/>
    </row>
    <row r="56" spans="1:29" ht="45" x14ac:dyDescent="0.2">
      <c r="A56" s="7" t="s">
        <v>85</v>
      </c>
      <c r="B56" s="43" t="s">
        <v>105</v>
      </c>
      <c r="C56" s="40">
        <v>0.373</v>
      </c>
      <c r="D56" s="40">
        <f t="shared" si="32"/>
        <v>0</v>
      </c>
      <c r="E56" s="40">
        <f t="shared" si="33"/>
        <v>4.0000000000000002E-4</v>
      </c>
      <c r="F56" s="40"/>
      <c r="G56" s="48">
        <v>2.0000000000000001E-4</v>
      </c>
      <c r="H56" s="40"/>
      <c r="I56" s="57">
        <v>2.0000000000000001E-4</v>
      </c>
      <c r="J56" s="40"/>
      <c r="K56" s="40"/>
      <c r="L56" s="40"/>
      <c r="M56" s="40"/>
      <c r="N56" s="40">
        <f t="shared" si="34"/>
        <v>4.0000000000000002E-4</v>
      </c>
      <c r="O56" s="48">
        <v>2.0000000000000001E-4</v>
      </c>
      <c r="P56" s="40">
        <v>2.0000000000000001E-4</v>
      </c>
      <c r="Q56" s="40"/>
      <c r="R56" s="40"/>
      <c r="S56" s="40">
        <f t="shared" ref="S56:S59" si="38">T56+U56+V56+W56</f>
        <v>0</v>
      </c>
      <c r="T56" s="40">
        <v>0</v>
      </c>
      <c r="U56" s="40">
        <v>0</v>
      </c>
      <c r="V56" s="40"/>
      <c r="W56" s="40"/>
      <c r="X56" s="8">
        <f t="shared" si="36"/>
        <v>0.37259999999999999</v>
      </c>
      <c r="Y56" s="8">
        <f t="shared" si="23"/>
        <v>4.0000000000000002E-4</v>
      </c>
      <c r="Z56" s="8" t="str">
        <f t="shared" si="24"/>
        <v xml:space="preserve"> </v>
      </c>
      <c r="AA56" s="8"/>
      <c r="AB56" s="8"/>
      <c r="AC56" s="8"/>
    </row>
    <row r="57" spans="1:29" ht="42" customHeight="1" x14ac:dyDescent="0.2">
      <c r="A57" s="7" t="s">
        <v>86</v>
      </c>
      <c r="B57" s="43" t="s">
        <v>38</v>
      </c>
      <c r="C57" s="40">
        <v>9.3260000000000005</v>
      </c>
      <c r="D57" s="40">
        <f>F57+H57+J57+L57</f>
        <v>0</v>
      </c>
      <c r="E57" s="40">
        <f t="shared" si="33"/>
        <v>1.6E-2</v>
      </c>
      <c r="F57" s="40"/>
      <c r="G57" s="40">
        <v>8.0000000000000002E-3</v>
      </c>
      <c r="H57" s="40"/>
      <c r="I57" s="57">
        <v>8.0000000000000002E-3</v>
      </c>
      <c r="J57" s="40"/>
      <c r="K57" s="40"/>
      <c r="L57" s="40"/>
      <c r="M57" s="40"/>
      <c r="N57" s="40">
        <f t="shared" si="34"/>
        <v>1.6E-2</v>
      </c>
      <c r="O57" s="40">
        <v>8.0000000000000002E-3</v>
      </c>
      <c r="P57" s="57">
        <v>8.0000000000000002E-3</v>
      </c>
      <c r="Q57" s="44"/>
      <c r="R57" s="40"/>
      <c r="S57" s="40">
        <f t="shared" si="38"/>
        <v>0</v>
      </c>
      <c r="T57" s="40">
        <v>0</v>
      </c>
      <c r="U57" s="40">
        <v>0</v>
      </c>
      <c r="V57" s="40"/>
      <c r="W57" s="40"/>
      <c r="X57" s="8">
        <f t="shared" si="36"/>
        <v>9.31</v>
      </c>
      <c r="Y57" s="8">
        <f t="shared" si="23"/>
        <v>1.6E-2</v>
      </c>
      <c r="Z57" s="8" t="str">
        <f t="shared" si="24"/>
        <v xml:space="preserve"> </v>
      </c>
      <c r="AA57" s="8"/>
      <c r="AB57" s="8"/>
      <c r="AC57" s="8"/>
    </row>
    <row r="58" spans="1:29" ht="45" x14ac:dyDescent="0.2">
      <c r="A58" s="7" t="s">
        <v>87</v>
      </c>
      <c r="B58" s="43" t="s">
        <v>35</v>
      </c>
      <c r="C58" s="40">
        <v>378.202</v>
      </c>
      <c r="D58" s="40">
        <f t="shared" si="32"/>
        <v>68.733000000000004</v>
      </c>
      <c r="E58" s="40">
        <f t="shared" si="33"/>
        <v>0.215</v>
      </c>
      <c r="F58" s="40"/>
      <c r="G58" s="40">
        <v>0.10199999999999999</v>
      </c>
      <c r="H58" s="40"/>
      <c r="I58" s="57">
        <v>0.113</v>
      </c>
      <c r="J58" s="40">
        <v>34.366</v>
      </c>
      <c r="K58" s="40"/>
      <c r="L58" s="40">
        <v>34.366999999999997</v>
      </c>
      <c r="M58" s="40"/>
      <c r="N58" s="40">
        <f t="shared" si="34"/>
        <v>0.215</v>
      </c>
      <c r="O58" s="40">
        <v>0.10199999999999999</v>
      </c>
      <c r="P58" s="57">
        <v>0.113</v>
      </c>
      <c r="Q58" s="40"/>
      <c r="R58" s="40"/>
      <c r="S58" s="40">
        <f t="shared" si="38"/>
        <v>0</v>
      </c>
      <c r="T58" s="40">
        <v>0</v>
      </c>
      <c r="U58" s="40"/>
      <c r="V58" s="40"/>
      <c r="W58" s="40"/>
      <c r="X58" s="8">
        <f t="shared" si="36"/>
        <v>377.98700000000002</v>
      </c>
      <c r="Y58" s="8">
        <f t="shared" si="23"/>
        <v>-68.518000000000001</v>
      </c>
      <c r="Z58" s="8">
        <f t="shared" si="24"/>
        <v>-99.687195379221038</v>
      </c>
      <c r="AA58" s="8"/>
      <c r="AB58" s="8"/>
      <c r="AC58" s="8"/>
    </row>
    <row r="59" spans="1:29" ht="57" customHeight="1" x14ac:dyDescent="0.2">
      <c r="A59" s="7" t="s">
        <v>88</v>
      </c>
      <c r="B59" s="43" t="s">
        <v>102</v>
      </c>
      <c r="C59" s="40">
        <v>28.626000000000001</v>
      </c>
      <c r="D59" s="40">
        <f t="shared" si="32"/>
        <v>0</v>
      </c>
      <c r="E59" s="40">
        <f t="shared" si="33"/>
        <v>11.043000000000001</v>
      </c>
      <c r="F59" s="40"/>
      <c r="G59" s="48">
        <v>0.20699999999999999</v>
      </c>
      <c r="H59" s="40"/>
      <c r="I59" s="57">
        <v>10.836</v>
      </c>
      <c r="J59" s="40"/>
      <c r="K59" s="40"/>
      <c r="L59" s="40"/>
      <c r="M59" s="40"/>
      <c r="N59" s="40">
        <f t="shared" si="34"/>
        <v>57.463999999999999</v>
      </c>
      <c r="O59" s="40">
        <v>0.20200000000000001</v>
      </c>
      <c r="P59" s="57">
        <v>57.262</v>
      </c>
      <c r="Q59" s="40"/>
      <c r="R59" s="40"/>
      <c r="S59" s="40">
        <f t="shared" si="38"/>
        <v>0</v>
      </c>
      <c r="T59" s="40">
        <v>0</v>
      </c>
      <c r="U59" s="40"/>
      <c r="V59" s="40"/>
      <c r="W59" s="40"/>
      <c r="X59" s="8">
        <f t="shared" si="36"/>
        <v>17.582999999999998</v>
      </c>
      <c r="Y59" s="8">
        <f t="shared" si="23"/>
        <v>11.043000000000001</v>
      </c>
      <c r="Z59" s="8" t="str">
        <f t="shared" si="24"/>
        <v xml:space="preserve"> </v>
      </c>
      <c r="AA59" s="8"/>
      <c r="AB59" s="8"/>
      <c r="AC59" s="8"/>
    </row>
    <row r="60" spans="1:29" ht="60" x14ac:dyDescent="0.2">
      <c r="A60" s="7" t="s">
        <v>89</v>
      </c>
      <c r="B60" s="50" t="s">
        <v>141</v>
      </c>
      <c r="C60" s="8">
        <v>2.1739999999999999</v>
      </c>
      <c r="D60" s="8">
        <f t="shared" si="32"/>
        <v>2.1739999999999999</v>
      </c>
      <c r="E60" s="8">
        <f t="shared" si="33"/>
        <v>0</v>
      </c>
      <c r="F60" s="8"/>
      <c r="G60" s="8"/>
      <c r="H60" s="8"/>
      <c r="I60" s="8"/>
      <c r="J60" s="8">
        <v>2.1739999999999999</v>
      </c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>
        <f t="shared" si="36"/>
        <v>2.1739999999999999</v>
      </c>
      <c r="Y60" s="8">
        <f t="shared" si="23"/>
        <v>-2.1739999999999999</v>
      </c>
      <c r="Z60" s="8">
        <f t="shared" si="24"/>
        <v>-100</v>
      </c>
      <c r="AA60" s="8"/>
      <c r="AB60" s="8"/>
      <c r="AC60" s="8"/>
    </row>
    <row r="61" spans="1:29" ht="45" x14ac:dyDescent="0.2">
      <c r="A61" s="7" t="s">
        <v>90</v>
      </c>
      <c r="B61" s="50" t="s">
        <v>142</v>
      </c>
      <c r="C61" s="8">
        <v>1.927</v>
      </c>
      <c r="D61" s="8">
        <f t="shared" ref="D61:D65" si="39">F61+H61+J61+L61</f>
        <v>1.927</v>
      </c>
      <c r="E61" s="8">
        <f t="shared" ref="E61:E66" si="40">G61+I61+K61+M61</f>
        <v>0</v>
      </c>
      <c r="F61" s="8"/>
      <c r="G61" s="8"/>
      <c r="H61" s="8"/>
      <c r="I61" s="8"/>
      <c r="J61" s="8">
        <v>1.927</v>
      </c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>
        <f t="shared" ref="X61:X66" si="41">C61-E61</f>
        <v>1.927</v>
      </c>
      <c r="Y61" s="8">
        <f t="shared" ref="Y61:Y66" si="42">E61-D61</f>
        <v>-1.927</v>
      </c>
      <c r="Z61" s="8">
        <f t="shared" ref="Z61:Z66" si="43">IF(D61=0," ",Y61/D61*100)</f>
        <v>-100</v>
      </c>
      <c r="AA61" s="8"/>
      <c r="AB61" s="8"/>
      <c r="AC61" s="8"/>
    </row>
    <row r="62" spans="1:29" ht="75" x14ac:dyDescent="0.2">
      <c r="A62" s="7" t="s">
        <v>146</v>
      </c>
      <c r="B62" s="50" t="s">
        <v>143</v>
      </c>
      <c r="C62" s="8">
        <v>3.0369999999999999</v>
      </c>
      <c r="D62" s="8">
        <f t="shared" si="39"/>
        <v>3.0369999999999999</v>
      </c>
      <c r="E62" s="8">
        <f t="shared" si="40"/>
        <v>0</v>
      </c>
      <c r="F62" s="8"/>
      <c r="G62" s="8"/>
      <c r="H62" s="8"/>
      <c r="I62" s="8"/>
      <c r="J62" s="8">
        <v>3.0369999999999999</v>
      </c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>
        <f t="shared" si="41"/>
        <v>3.0369999999999999</v>
      </c>
      <c r="Y62" s="8">
        <f t="shared" si="42"/>
        <v>-3.0369999999999999</v>
      </c>
      <c r="Z62" s="8">
        <f t="shared" si="43"/>
        <v>-100</v>
      </c>
      <c r="AA62" s="8"/>
      <c r="AB62" s="8"/>
      <c r="AC62" s="8"/>
    </row>
    <row r="63" spans="1:29" ht="45" x14ac:dyDescent="0.2">
      <c r="A63" s="7" t="s">
        <v>147</v>
      </c>
      <c r="B63" s="1" t="s">
        <v>103</v>
      </c>
      <c r="C63" s="8">
        <v>4.09</v>
      </c>
      <c r="D63" s="8">
        <f t="shared" si="39"/>
        <v>4.2329999999999997</v>
      </c>
      <c r="E63" s="8">
        <f t="shared" si="40"/>
        <v>7.5999999999999998E-2</v>
      </c>
      <c r="F63" s="8"/>
      <c r="G63" s="8">
        <v>7.5999999999999998E-2</v>
      </c>
      <c r="H63" s="8"/>
      <c r="I63" s="8"/>
      <c r="J63" s="8"/>
      <c r="K63" s="8"/>
      <c r="L63" s="8">
        <v>4.2329999999999997</v>
      </c>
      <c r="M63" s="8"/>
      <c r="N63" s="8">
        <f>O63</f>
        <v>6.6000000000000003E-2</v>
      </c>
      <c r="O63" s="8">
        <v>6.6000000000000003E-2</v>
      </c>
      <c r="P63" s="8"/>
      <c r="Q63" s="8"/>
      <c r="R63" s="8"/>
      <c r="S63" s="8"/>
      <c r="T63" s="8"/>
      <c r="U63" s="8"/>
      <c r="V63" s="8"/>
      <c r="W63" s="8"/>
      <c r="X63" s="8">
        <f t="shared" si="41"/>
        <v>4.0140000000000002</v>
      </c>
      <c r="Y63" s="8">
        <f t="shared" si="42"/>
        <v>-4.157</v>
      </c>
      <c r="Z63" s="8">
        <f t="shared" si="43"/>
        <v>-98.2045830380345</v>
      </c>
      <c r="AA63" s="8"/>
      <c r="AB63" s="8"/>
      <c r="AC63" s="8"/>
    </row>
    <row r="64" spans="1:29" ht="45" x14ac:dyDescent="0.2">
      <c r="A64" s="7" t="s">
        <v>148</v>
      </c>
      <c r="B64" s="1" t="s">
        <v>144</v>
      </c>
      <c r="C64" s="8">
        <v>4.4370000000000003</v>
      </c>
      <c r="D64" s="8">
        <f t="shared" si="39"/>
        <v>4.4370000000000003</v>
      </c>
      <c r="E64" s="8">
        <f t="shared" si="40"/>
        <v>2.2799E-2</v>
      </c>
      <c r="F64" s="8"/>
      <c r="G64" s="8">
        <v>2.2799E-2</v>
      </c>
      <c r="H64" s="8"/>
      <c r="I64" s="8"/>
      <c r="J64" s="8"/>
      <c r="K64" s="8"/>
      <c r="L64" s="8">
        <v>4.4370000000000003</v>
      </c>
      <c r="M64" s="8"/>
      <c r="N64" s="8">
        <f>O64</f>
        <v>2.2799E-2</v>
      </c>
      <c r="O64" s="8">
        <v>2.2799E-2</v>
      </c>
      <c r="P64" s="8"/>
      <c r="Q64" s="8"/>
      <c r="R64" s="8"/>
      <c r="S64" s="8"/>
      <c r="T64" s="8"/>
      <c r="U64" s="8"/>
      <c r="V64" s="8"/>
      <c r="W64" s="8"/>
      <c r="X64" s="8">
        <f t="shared" si="41"/>
        <v>4.4142010000000003</v>
      </c>
      <c r="Y64" s="8">
        <f t="shared" si="42"/>
        <v>-4.4142010000000003</v>
      </c>
      <c r="Z64" s="8">
        <f t="shared" si="43"/>
        <v>-99.48616182105026</v>
      </c>
      <c r="AA64" s="8"/>
      <c r="AB64" s="8"/>
      <c r="AC64" s="8"/>
    </row>
    <row r="65" spans="1:29" ht="45" x14ac:dyDescent="0.2">
      <c r="A65" s="7" t="s">
        <v>149</v>
      </c>
      <c r="B65" s="1" t="s">
        <v>145</v>
      </c>
      <c r="C65" s="8">
        <v>1.238</v>
      </c>
      <c r="D65" s="8">
        <f t="shared" si="39"/>
        <v>1.238</v>
      </c>
      <c r="E65" s="8">
        <f t="shared" si="40"/>
        <v>0</v>
      </c>
      <c r="F65" s="8"/>
      <c r="G65" s="8"/>
      <c r="H65" s="8"/>
      <c r="I65" s="8"/>
      <c r="J65" s="8"/>
      <c r="K65" s="8"/>
      <c r="L65" s="8">
        <v>1.238</v>
      </c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>
        <f t="shared" si="41"/>
        <v>1.238</v>
      </c>
      <c r="Y65" s="8">
        <f t="shared" si="42"/>
        <v>-1.238</v>
      </c>
      <c r="Z65" s="8">
        <f t="shared" si="43"/>
        <v>-100</v>
      </c>
      <c r="AA65" s="8"/>
      <c r="AB65" s="8"/>
      <c r="AC65" s="8"/>
    </row>
    <row r="66" spans="1:29" ht="90" x14ac:dyDescent="0.2">
      <c r="A66" s="7" t="s">
        <v>150</v>
      </c>
      <c r="B66" s="1" t="s">
        <v>151</v>
      </c>
      <c r="C66" s="8">
        <v>0</v>
      </c>
      <c r="D66" s="8">
        <v>0</v>
      </c>
      <c r="E66" s="8">
        <f t="shared" si="40"/>
        <v>1.2E-2</v>
      </c>
      <c r="F66" s="8"/>
      <c r="G66" s="8">
        <v>1.2E-2</v>
      </c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>
        <f t="shared" si="41"/>
        <v>-1.2E-2</v>
      </c>
      <c r="Y66" s="8">
        <f t="shared" si="42"/>
        <v>1.2E-2</v>
      </c>
      <c r="Z66" s="8" t="str">
        <f t="shared" si="43"/>
        <v xml:space="preserve"> </v>
      </c>
      <c r="AA66" s="8"/>
      <c r="AB66" s="8"/>
      <c r="AC66" s="8" t="s">
        <v>152</v>
      </c>
    </row>
    <row r="67" spans="1:29" ht="30" x14ac:dyDescent="0.2">
      <c r="A67" s="11">
        <v>3</v>
      </c>
      <c r="B67" s="10" t="s">
        <v>36</v>
      </c>
      <c r="C67" s="14">
        <v>16.861000000000001</v>
      </c>
      <c r="D67" s="14">
        <v>0</v>
      </c>
      <c r="E67" s="14">
        <f>G67+I67+K67+M67</f>
        <v>0</v>
      </c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39"/>
      <c r="Q67" s="14"/>
      <c r="R67" s="14"/>
      <c r="S67" s="14"/>
      <c r="T67" s="14"/>
      <c r="U67" s="14">
        <v>0</v>
      </c>
      <c r="V67" s="14">
        <v>2E-3</v>
      </c>
      <c r="W67" s="14"/>
      <c r="X67" s="14">
        <f t="shared" si="36"/>
        <v>16.861000000000001</v>
      </c>
      <c r="Y67" s="14">
        <f>E67-D67</f>
        <v>0</v>
      </c>
      <c r="Z67" s="14" t="str">
        <f t="shared" si="24"/>
        <v xml:space="preserve"> </v>
      </c>
      <c r="AA67" s="14"/>
      <c r="AB67" s="14"/>
      <c r="AC67" s="14"/>
    </row>
    <row r="68" spans="1:29" ht="28.5" x14ac:dyDescent="0.2">
      <c r="A68" s="9"/>
      <c r="B68" s="6" t="s">
        <v>22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</row>
    <row r="71" spans="1:29" x14ac:dyDescent="0.2">
      <c r="B71" s="23" t="s">
        <v>52</v>
      </c>
    </row>
    <row r="72" spans="1:29" x14ac:dyDescent="0.2">
      <c r="B72" s="23" t="s">
        <v>53</v>
      </c>
    </row>
    <row r="73" spans="1:29" x14ac:dyDescent="0.2">
      <c r="B73" s="23" t="s">
        <v>54</v>
      </c>
    </row>
    <row r="74" spans="1:29" x14ac:dyDescent="0.2">
      <c r="B74" s="23"/>
    </row>
    <row r="76" spans="1:29" ht="27.6" customHeight="1" x14ac:dyDescent="0.2">
      <c r="A76" s="27"/>
      <c r="B76" s="67" t="s">
        <v>123</v>
      </c>
      <c r="C76" s="67"/>
      <c r="D76" s="67"/>
      <c r="E76" s="67"/>
      <c r="F76" s="67"/>
      <c r="G76" s="67"/>
      <c r="H76" s="67"/>
      <c r="I76" s="27"/>
      <c r="J76" s="27"/>
      <c r="K76" s="68" t="s">
        <v>124</v>
      </c>
      <c r="L76" s="68"/>
      <c r="M76" s="68"/>
      <c r="N76" s="68"/>
      <c r="O76" s="68"/>
      <c r="P76" s="68"/>
      <c r="Q76" s="68"/>
      <c r="R76" s="68"/>
      <c r="S76" s="68"/>
      <c r="T76" s="68"/>
    </row>
    <row r="77" spans="1:29" ht="27.6" customHeight="1" x14ac:dyDescent="0.2">
      <c r="A77" s="27"/>
      <c r="B77" s="33"/>
      <c r="C77" s="33"/>
      <c r="D77" s="33"/>
      <c r="E77" s="33"/>
      <c r="F77" s="33"/>
      <c r="G77" s="33"/>
      <c r="H77" s="33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1:29" ht="18.75" x14ac:dyDescent="0.2">
      <c r="A78" s="27"/>
      <c r="B78" s="28"/>
      <c r="C78" s="29"/>
      <c r="D78" s="29"/>
      <c r="E78" s="29"/>
      <c r="F78" s="29"/>
      <c r="G78" s="29"/>
      <c r="H78" s="30"/>
      <c r="I78" s="27"/>
      <c r="J78" s="27"/>
      <c r="K78" s="27"/>
      <c r="L78" s="27"/>
      <c r="M78" s="27"/>
      <c r="N78" s="27"/>
      <c r="O78" s="27"/>
      <c r="P78" s="31"/>
      <c r="Q78" s="31"/>
      <c r="R78" s="31"/>
      <c r="S78" s="31"/>
      <c r="T78" s="32"/>
    </row>
    <row r="79" spans="1:29" ht="18.75" x14ac:dyDescent="0.2">
      <c r="A79" s="27"/>
      <c r="B79" s="69" t="s">
        <v>119</v>
      </c>
      <c r="C79" s="69"/>
      <c r="D79" s="69"/>
      <c r="E79" s="69"/>
      <c r="F79" s="69"/>
      <c r="G79" s="69"/>
      <c r="H79" s="69"/>
      <c r="I79" s="27"/>
      <c r="J79" s="27"/>
      <c r="K79" s="68" t="s">
        <v>120</v>
      </c>
      <c r="L79" s="68"/>
      <c r="M79" s="68"/>
      <c r="N79" s="68"/>
      <c r="O79" s="68"/>
      <c r="P79" s="68"/>
      <c r="Q79" s="68"/>
      <c r="R79" s="68"/>
      <c r="S79" s="68"/>
      <c r="T79" s="68"/>
    </row>
    <row r="80" spans="1:29" ht="18.75" x14ac:dyDescent="0.2">
      <c r="A80" s="27"/>
      <c r="B80" s="33"/>
      <c r="C80" s="27"/>
      <c r="D80" s="34"/>
      <c r="E80" s="35"/>
      <c r="F80" s="27"/>
      <c r="G80" s="36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1:20" ht="18.75" x14ac:dyDescent="0.2">
      <c r="A81" s="27"/>
      <c r="B81" s="33"/>
      <c r="C81" s="27"/>
      <c r="D81" s="34"/>
      <c r="E81" s="35"/>
      <c r="F81" s="27"/>
      <c r="G81" s="36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1:20" ht="18.75" x14ac:dyDescent="0.2">
      <c r="A82" s="27"/>
      <c r="B82" s="33"/>
      <c r="C82" s="27"/>
      <c r="D82" s="34"/>
      <c r="E82" s="35"/>
      <c r="F82" s="27"/>
      <c r="G82" s="36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1:20" ht="18.75" x14ac:dyDescent="0.2">
      <c r="A83" s="27"/>
      <c r="B83" s="33"/>
      <c r="C83" s="27"/>
      <c r="D83" s="34"/>
      <c r="E83" s="35"/>
      <c r="F83" s="27"/>
      <c r="G83" s="36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1:20" ht="18.75" x14ac:dyDescent="0.2">
      <c r="A84" s="27"/>
      <c r="B84" s="33"/>
      <c r="C84" s="27"/>
      <c r="D84" s="34"/>
      <c r="E84" s="35"/>
      <c r="F84" s="27"/>
      <c r="G84" s="36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</sheetData>
  <autoFilter ref="A15:AC68"/>
  <mergeCells count="29">
    <mergeCell ref="B76:H76"/>
    <mergeCell ref="K76:T76"/>
    <mergeCell ref="B79:H79"/>
    <mergeCell ref="K79:T79"/>
    <mergeCell ref="D13:E13"/>
    <mergeCell ref="H13:I13"/>
    <mergeCell ref="C12:C14"/>
    <mergeCell ref="AB1:AC1"/>
    <mergeCell ref="Z2:AC2"/>
    <mergeCell ref="AA9:AC9"/>
    <mergeCell ref="Y7:AC7"/>
    <mergeCell ref="V5:AC5"/>
    <mergeCell ref="AB4:AC4"/>
    <mergeCell ref="V6:AC6"/>
    <mergeCell ref="Z13:Z14"/>
    <mergeCell ref="AC12:AC14"/>
    <mergeCell ref="AA13:AB13"/>
    <mergeCell ref="Y12:AB12"/>
    <mergeCell ref="Y13:Y14"/>
    <mergeCell ref="A10:Y10"/>
    <mergeCell ref="A12:A14"/>
    <mergeCell ref="F13:G13"/>
    <mergeCell ref="N12:R13"/>
    <mergeCell ref="S12:W13"/>
    <mergeCell ref="X12:X14"/>
    <mergeCell ref="L13:M13"/>
    <mergeCell ref="D12:M12"/>
    <mergeCell ref="J13:K13"/>
    <mergeCell ref="B12:B14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C28:AC29 C26:AC26"/>
  </dataValidations>
  <pageMargins left="0.19685039370078741" right="0.23622047244094491" top="0.23622047244094491" bottom="0.19685039370078741" header="0.19685039370078741" footer="0.19685039370078741"/>
  <pageSetup paperSize="9" scale="32" fitToHeight="5" orientation="portrait" r:id="rId1"/>
  <headerFooter differentFirst="1" alignWithMargins="0">
    <oddHeader>&amp;C
&amp;P</oddHeader>
  </headerFooter>
  <ignoredErrors>
    <ignoredError sqref="A44:A45 A31:A39 A27 A19:A25 A46:A53 A54:A65" twoDigitTextYear="1"/>
    <ignoredError sqref="A41 C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7.1</vt:lpstr>
      <vt:lpstr>'прил. 7.1'!Заголовки_для_печати</vt:lpstr>
      <vt:lpstr>'прил. 7.1'!Область_печати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2018-07-12T03:28:13Z</cp:lastPrinted>
  <dcterms:created xsi:type="dcterms:W3CDTF">2010-07-13T07:14:44Z</dcterms:created>
  <dcterms:modified xsi:type="dcterms:W3CDTF">2018-08-01T05:07:43Z</dcterms:modified>
</cp:coreProperties>
</file>