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6" windowHeight="6396" tabRatio="909" firstSheet="5" activeTab="8"/>
  </bookViews>
  <sheets>
    <sheet name="приложение 1.4" sheetId="1" state="hidden" r:id="rId1"/>
    <sheet name="5" sheetId="2" state="hidden" r:id="rId2"/>
    <sheet name="6.1" sheetId="3" state="hidden" r:id="rId3"/>
    <sheet name="6.2" sheetId="4" state="hidden" r:id="rId4"/>
    <sheet name="6.3" sheetId="5" state="hidden" r:id="rId5"/>
    <sheet name="7.1" sheetId="6" r:id="rId6"/>
    <sheet name="7.2" sheetId="7" r:id="rId7"/>
    <sheet name="8" sheetId="8" r:id="rId8"/>
    <sheet name="9" sheetId="9" r:id="rId9"/>
    <sheet name="ФОТ" sheetId="10" state="hidden" r:id="rId10"/>
    <sheet name="Лист1" sheetId="11" state="hidden" r:id="rId11"/>
  </sheets>
  <definedNames>
    <definedName name="_xlnm.Print_Titles" localSheetId="1">'5'!$14:$16</definedName>
    <definedName name="_xlnm.Print_Titles" localSheetId="7">'8'!$14:$16</definedName>
    <definedName name="_xlnm.Print_Area" localSheetId="1">'5'!$A$1:$F$89</definedName>
    <definedName name="_xlnm.Print_Area" localSheetId="2">'6.1'!$A$1:$M$35</definedName>
    <definedName name="_xlnm.Print_Area" localSheetId="3">'6.2'!$A$1:$E$49</definedName>
    <definedName name="_xlnm.Print_Area" localSheetId="4">'6.3'!$A$1:$F$23</definedName>
    <definedName name="_xlnm.Print_Area" localSheetId="5">'7.1'!$A$1:$W$61</definedName>
    <definedName name="_xlnm.Print_Area" localSheetId="6">'7.2'!$A$1:$AJ$57</definedName>
    <definedName name="_xlnm.Print_Area" localSheetId="7">'8'!$A$1:$M$50</definedName>
    <definedName name="_xlnm.Print_Area" localSheetId="8">'9'!$A$1:$V$40</definedName>
    <definedName name="_xlnm.Print_Area" localSheetId="9">'ФОТ'!$A$1:$G$54</definedName>
  </definedNames>
  <calcPr fullCalcOnLoad="1"/>
</workbook>
</file>

<file path=xl/comments6.xml><?xml version="1.0" encoding="utf-8"?>
<comments xmlns="http://schemas.openxmlformats.org/spreadsheetml/2006/main">
  <authors>
    <author>Корякэнерго</author>
  </authors>
  <commentList>
    <comment ref="K20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материалы в сумме 1,35058*1,18 в инвест не включаем, пойдут на ТО</t>
        </r>
      </text>
    </comment>
    <comment ref="K37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из суммы материалов 20,551578*1,18 сумму 0,609620*1,18 в инвест не включили-пойдет на то
</t>
        </r>
      </text>
    </comment>
  </commentList>
</comments>
</file>

<file path=xl/sharedStrings.xml><?xml version="1.0" encoding="utf-8"?>
<sst xmlns="http://schemas.openxmlformats.org/spreadsheetml/2006/main" count="934" uniqueCount="422">
  <si>
    <t>5.4.</t>
  </si>
  <si>
    <t>1.5.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</si>
  <si>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</si>
  <si>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</si>
  <si>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</si>
  <si>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</si>
  <si>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</si>
  <si>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</si>
  <si>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</si>
  <si>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</si>
  <si>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</si>
  <si>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</si>
  <si>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</si>
  <si>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</si>
  <si>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</si>
  <si>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</si>
  <si>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</si>
  <si>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</si>
  <si>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</si>
  <si>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</si>
  <si>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</si>
  <si>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</si>
  <si>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</si>
  <si>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</si>
  <si>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</si>
  <si>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</si>
  <si>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</si>
  <si>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</si>
  <si>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</si>
  <si>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</si>
  <si>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</si>
  <si>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</si>
  <si>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</si>
  <si>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</si>
  <si>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</si>
  <si>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</si>
  <si>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Средства, полученные от допэмиссии акций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</si>
  <si>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</si>
  <si>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</si>
  <si>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</si>
  <si>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</si>
  <si>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</si>
  <si>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</si>
  <si>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</si>
  <si>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</si>
  <si>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</si>
  <si>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</si>
  <si>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</si>
  <si>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</si>
  <si>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Отчет об исполнении финансового плана
(заполняется по финансированию)</t>
  </si>
  <si>
    <t>от «___»________2010 г. №____</t>
  </si>
  <si>
    <t>Приложение  № 8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</si>
  <si>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</si>
  <si>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</si>
  <si>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</si>
  <si>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</si>
  <si>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</si>
  <si>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</si>
  <si>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</si>
  <si>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</si>
  <si>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</si>
  <si>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</si>
  <si>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</si>
  <si>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</si>
  <si>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 xml:space="preserve">2. </t>
  </si>
  <si>
    <t xml:space="preserve">3. 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</si>
  <si>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</si>
  <si>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</si>
  <si>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</si>
  <si>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</si>
  <si>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</si>
  <si>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Выручка от основной деятельности 
(расшифровать по видам регулируемой деятельности)</t>
  </si>
  <si>
    <t>Уровень тарифов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</si>
  <si>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</si>
  <si>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</si>
  <si>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</si>
  <si>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</si>
  <si>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</si>
  <si>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</si>
  <si>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</si>
  <si>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</si>
  <si>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</si>
  <si>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</si>
  <si>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</si>
  <si>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</si>
  <si>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</si>
  <si>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</si>
  <si>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</si>
  <si>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</si>
  <si>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</si>
  <si>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</si>
  <si>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</si>
  <si>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</si>
  <si>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</si>
  <si>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</si>
  <si>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</si>
  <si>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</si>
  <si>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</si>
  <si>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1.4</t>
  </si>
  <si>
    <t>Приложение  № 6.1</t>
  </si>
  <si>
    <t>Приложение  № 6.2</t>
  </si>
  <si>
    <t>Приложение  № 6.3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</si>
  <si>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</si>
  <si>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</si>
  <si>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</si>
  <si>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</si>
  <si>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план***</t>
  </si>
  <si>
    <t>** - в ценах отчетного года</t>
  </si>
  <si>
    <t>*** - план, согласно утвержденной инвестиционной программе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</si>
  <si>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</si>
  <si>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</si>
  <si>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</si>
  <si>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</si>
  <si>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</si>
  <si>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</si>
  <si>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</si>
  <si>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</si>
  <si>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 № 5</t>
  </si>
  <si>
    <t>Приложение  №  7.2</t>
  </si>
  <si>
    <t>Приложение  № 7.1</t>
  </si>
  <si>
    <t>Отчет об исполнении инвестиционной программы, млн. рублей с НДС
(представляется ежегодно)</t>
  </si>
  <si>
    <t>Отчет об источниках финансирования инвестиционных программ, млн. рублей 
(представляется ежегодно)</t>
  </si>
  <si>
    <t>Отчет о вводах/выводах объектов
(представляется ежегодно)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</si>
  <si>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</si>
  <si>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</si>
  <si>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Введено 
(оформлено актами ввода в эксплуатацию)
млн.рублей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</si>
  <si>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</si>
  <si>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</si>
  <si>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</si>
  <si>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</si>
  <si>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</si>
  <si>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</si>
  <si>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</si>
  <si>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>7.</t>
  </si>
  <si>
    <t>Таблица № П1.16.</t>
  </si>
  <si>
    <r>
      <t xml:space="preserve">Расчет расходов на оплату труда   Электроэнергия </t>
    </r>
    <r>
      <rPr>
        <b/>
        <sz val="14"/>
        <color indexed="17"/>
        <rFont val="Times New Roman Cyr"/>
        <family val="1"/>
      </rPr>
      <t>Сводная</t>
    </r>
  </si>
  <si>
    <t>ОАО "Корякэнерго" свод</t>
  </si>
  <si>
    <t>№</t>
  </si>
  <si>
    <t>Ед.изм.</t>
  </si>
  <si>
    <t>Утверждено Региональной службой по тарифам и ценам Камчатского края на 2013 г.</t>
  </si>
  <si>
    <t>Численность</t>
  </si>
  <si>
    <t xml:space="preserve">Численность ППП </t>
  </si>
  <si>
    <t>чел.</t>
  </si>
  <si>
    <t>Средняя оплата труда.</t>
  </si>
  <si>
    <t>Тарифная ставка рабочего 1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</si>
  <si>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</si>
  <si>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</si>
  <si>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</si>
  <si>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Средняя ступень оплаты</t>
  </si>
  <si>
    <t>Тарифный коэффициент соответствующий ступени по оплате труда</t>
  </si>
  <si>
    <t>Среднемесячная тарифная ставка ППП</t>
  </si>
  <si>
    <t xml:space="preserve"> - " -</t>
  </si>
  <si>
    <t>Выплаты, связанные с режимом работы с условиями труда 1 работника</t>
  </si>
  <si>
    <t>2.7.1.</t>
  </si>
  <si>
    <t>процент выплаты</t>
  </si>
  <si>
    <t>2.7.2.</t>
  </si>
  <si>
    <t>сумма выплат</t>
  </si>
  <si>
    <t>2.8.</t>
  </si>
  <si>
    <t>Текущее премирование</t>
  </si>
  <si>
    <t>2.8.1.</t>
  </si>
  <si>
    <t>2.8.2.</t>
  </si>
  <si>
    <t>2.9.</t>
  </si>
  <si>
    <t>Вознаграждение за выслугу лет</t>
  </si>
  <si>
    <t>2.9.1.</t>
  </si>
  <si>
    <t>2.9.2.</t>
  </si>
  <si>
    <t>2.10.</t>
  </si>
  <si>
    <t>Выплаты по итогам года</t>
  </si>
  <si>
    <t>2.10.1.</t>
  </si>
  <si>
    <t>2.10.2.</t>
  </si>
  <si>
    <t>2.11.</t>
  </si>
  <si>
    <t>Выплаты по районному коэффициенту и северные надбавки</t>
  </si>
  <si>
    <t>2.11.1.</t>
  </si>
  <si>
    <t>2.11.2.</t>
  </si>
  <si>
    <t>2.12.</t>
  </si>
  <si>
    <t>Итого среднемесячная оплата труда на 1 работника</t>
  </si>
  <si>
    <t>Компенсация отпуска уволенным, сокращенным</t>
  </si>
  <si>
    <t>тыс.руб.</t>
  </si>
  <si>
    <t xml:space="preserve">Выходное пособие при сокращении </t>
  </si>
  <si>
    <t>Пособие на период трудоустройства</t>
  </si>
  <si>
    <t>Итого:</t>
  </si>
  <si>
    <t>Расчет средств на оплату труда ППП (включенного в себестоимость)</t>
  </si>
  <si>
    <t>Льготный проезд к месту отдыха</t>
  </si>
  <si>
    <t xml:space="preserve">Оценочные обязательства по отпускам </t>
  </si>
  <si>
    <t xml:space="preserve"> -" -</t>
  </si>
  <si>
    <t>Итого средства на оплату труда ППП</t>
  </si>
  <si>
    <t>Расчет средств на оплату труда непромышленного персонала (включенного в балансовую прибыль)</t>
  </si>
  <si>
    <t>Численность, принятая для расчета (базовый период - фактическая)</t>
  </si>
  <si>
    <t>Среднемесячная оплата труда на 1 работника</t>
  </si>
  <si>
    <t>По постановлению от 03.11.94 г. №1206</t>
  </si>
  <si>
    <t>Итого средства на оплату труда непромышленного персонала</t>
  </si>
  <si>
    <t>Расчет по денежным выплатам</t>
  </si>
  <si>
    <t>Численность всего, принятая для расчета (базовый период - фактическая)</t>
  </si>
  <si>
    <t>Денежные выплаты на 1 работника</t>
  </si>
  <si>
    <t>Итого по денежным выплатам</t>
  </si>
  <si>
    <t xml:space="preserve">6. </t>
  </si>
  <si>
    <t>Итого средства на потребление</t>
  </si>
  <si>
    <t>Среднемесячный доход на 1 работника</t>
  </si>
  <si>
    <t>План ЭСО на 2014 г.</t>
  </si>
  <si>
    <t>План ЭСО на 2015 г.</t>
  </si>
  <si>
    <t>План ЭСО на 2016 г.</t>
  </si>
  <si>
    <t>Процент роста ФОТ</t>
  </si>
  <si>
    <t>Генеральный директор ОАО "Корякэнерго"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</si>
  <si>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</si>
  <si>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</si>
  <si>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</si>
  <si>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</si>
  <si>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</si>
  <si>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</si>
  <si>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</si>
  <si>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</si>
  <si>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</si>
  <si>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</si>
  <si>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</si>
  <si>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</si>
  <si>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</si>
  <si>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</si>
  <si>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</si>
  <si>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</si>
  <si>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</si>
  <si>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</si>
  <si>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</si>
  <si>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</si>
  <si>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</si>
  <si>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</si>
  <si>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</si>
  <si>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</si>
  <si>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</si>
  <si>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</si>
  <si>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</si>
  <si>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</si>
  <si>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</si>
  <si>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</si>
  <si>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</si>
  <si>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</si>
  <si>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</si>
  <si>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</si>
  <si>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</si>
  <si>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</si>
  <si>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</si>
  <si>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</si>
  <si>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</si>
  <si>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</si>
  <si>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</si>
  <si>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</si>
  <si>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</si>
  <si>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</si>
  <si>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</si>
  <si>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</si>
  <si>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</si>
  <si>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</si>
  <si>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</si>
  <si>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</si>
  <si>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</si>
  <si>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</si>
  <si>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</si>
  <si>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</si>
  <si>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</si>
  <si>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</si>
  <si>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</si>
  <si>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Показатели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</si>
  <si>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</si>
  <si>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</si>
  <si>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</si>
  <si>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</si>
  <si>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</si>
  <si>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</si>
  <si>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</si>
  <si>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</si>
  <si>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</si>
  <si>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</si>
  <si>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</si>
  <si>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</si>
  <si>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</si>
  <si>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</si>
  <si>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</si>
  <si>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</si>
  <si>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</si>
  <si>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</si>
  <si>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</si>
  <si>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</si>
  <si>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</si>
  <si>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</si>
  <si>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</si>
  <si>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</si>
  <si>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</si>
  <si>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</si>
  <si>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</si>
  <si>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</si>
  <si>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</si>
  <si>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</si>
  <si>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</si>
  <si>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</si>
  <si>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</si>
  <si>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</si>
  <si>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</si>
  <si>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</si>
  <si>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</si>
  <si>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</si>
  <si>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</si>
  <si>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</si>
  <si>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</si>
  <si>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</si>
  <si>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</si>
  <si>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</si>
  <si>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</si>
  <si>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</si>
  <si>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</si>
  <si>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</si>
  <si>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</si>
  <si>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</si>
  <si>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</si>
  <si>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</si>
  <si>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</si>
  <si>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</si>
  <si>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</si>
  <si>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</si>
  <si>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</si>
  <si>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</si>
  <si>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</si>
  <si>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</si>
  <si>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</si>
  <si>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</si>
  <si>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</si>
  <si>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</si>
  <si>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</si>
  <si>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</si>
  <si>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</si>
  <si>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в том числе по:</t>
  </si>
  <si>
    <t>в том числе ПТП</t>
  </si>
  <si>
    <t>план**</t>
  </si>
  <si>
    <t>факт***</t>
  </si>
  <si>
    <t>3.1.</t>
  </si>
  <si>
    <t>3.2.</t>
  </si>
  <si>
    <t>3.3.</t>
  </si>
  <si>
    <t>____________________Е.Н. Кондращенко</t>
  </si>
  <si>
    <t>«_____» ___________________ 2013 года</t>
  </si>
  <si>
    <t>Строительство газо-дизельной электростанции в п. Крутогоровский Соболевского района Камчатского края</t>
  </si>
  <si>
    <t>Газо-дизельная электростанция п. Крутогоровский</t>
  </si>
  <si>
    <t>Объем финансирования
 [2012]</t>
  </si>
  <si>
    <t>Закупочные процедуры по лоту Строительство "под ключ" объекта "Газопоршневая электростанция" (ГПЭС) п.Крутогоровский Камчатского края состоялись в марте 2013 года. По итогу заключен договор от 15.04.2013г. №ГДЭС-1/07 с "Дальэнергомантаж"</t>
  </si>
  <si>
    <t>1,728 МВт</t>
  </si>
  <si>
    <t>Начальник ОЭП                                                                             Е.Ю. Лукьяненко</t>
  </si>
  <si>
    <t>Начальник ПТО                                                                      С.А. Апекин</t>
  </si>
  <si>
    <t>от 24.03.2010 г. №114</t>
  </si>
  <si>
    <t>Введено (оформлено актами ввода в эксплуатацию)
млн.рублей</t>
  </si>
  <si>
    <t>1.1.1</t>
  </si>
  <si>
    <t>1.1.2</t>
  </si>
  <si>
    <t>1.1.3</t>
  </si>
  <si>
    <t>Реконструкция электроснабжения с. Пахачи (Строительство ДЭС в п. Пахачи)</t>
  </si>
  <si>
    <t>1.1.4</t>
  </si>
  <si>
    <t>1.1.9</t>
  </si>
  <si>
    <t>1.1.10</t>
  </si>
  <si>
    <t>1.1.11</t>
  </si>
  <si>
    <t>1.1.12</t>
  </si>
  <si>
    <t>1.1.13</t>
  </si>
  <si>
    <t>1.1.14</t>
  </si>
  <si>
    <t>1.1.15</t>
  </si>
  <si>
    <t>Строительство склада ГСМ в с. Вывенка</t>
  </si>
  <si>
    <t>Приложение  № 9</t>
  </si>
  <si>
    <t>нет</t>
  </si>
  <si>
    <t>Заместитель генерального директора по экономике, финансам и сбыту                                                                                                                                                    Е.Ю.Лукьяненко</t>
  </si>
  <si>
    <t>Заместитель генерального директора по экономике, финансам и сбыту</t>
  </si>
  <si>
    <t>Е.Ю.Лукьяненко</t>
  </si>
  <si>
    <t>Заместитель генерального директора по экономике, финансам и сбыту                                                                                                        Е.Ю.Лукьяненко</t>
  </si>
  <si>
    <t>Объем финансирования
 [2016]</t>
  </si>
  <si>
    <t>** - план, согласно утвержденной инвестиционной программе. Постановление Региональной службы по тарифам и ценам Камчатского края № 147 от 13.08.2015 г. "Об утверждении инвестиционной программы ОАО "Корякэнерго" на 2016-2018 г.г."</t>
  </si>
  <si>
    <t>Амортизация нового оборудования</t>
  </si>
  <si>
    <t>1 кв. 2016 г.</t>
  </si>
  <si>
    <t>2 кв. 2016 г.</t>
  </si>
  <si>
    <t>3 кв. 2016 г.</t>
  </si>
  <si>
    <t>4 кв. 2016 г.</t>
  </si>
  <si>
    <t>2016 г.</t>
  </si>
  <si>
    <t>Установка одного ДГУ на ДЭС-6 п. Таежный</t>
  </si>
  <si>
    <t>0,4МВт</t>
  </si>
  <si>
    <t>Строительство склада ГСМ в с. Ковран****</t>
  </si>
  <si>
    <t>Установка одного ДГУ на ДЭС-16 п.Средние Пахачи****</t>
  </si>
  <si>
    <t>**** - незавершенные мероприятия 2014-2015 г.г. по инвестиционной программе, утвержденной Приказом № 214-ОД от 15.08.2013 г. "Об утверждении инвестиционной программы ОАО "Корякэнерго" на 2014-2016 годы" (в редакции приказа № 238-ОД от 10.09.2015 г.)</t>
  </si>
  <si>
    <t>Генеральный директор АО "Корякэнерго"</t>
  </si>
  <si>
    <t>____________________С.А.Кулинич</t>
  </si>
  <si>
    <t>"Реконструкция и развитие электроснабжения АО "Корякэнерго"</t>
  </si>
  <si>
    <t>Реконструкция электроснабжения с. Усть-Хайрюзово (техническое перевооружение ДЭС)</t>
  </si>
  <si>
    <t>Реконструкции ТП-2 "Поселок" с. Хаилино (техприсоединение ФАП)</t>
  </si>
  <si>
    <t>Реконструкции ТП-1 "ДЭС" с. Хаилино с кабельной линией от РУ-0,4кВ ДЭС-26 от ТП-1 с. Хаилино (техприсоединение ФАП)</t>
  </si>
  <si>
    <t>Реконструкция основных генерирующих мощностей модульной ДЭС-8 с.Верхние Тиличики Олюторского района на основе полной замены основного генерирующего оборудования взамен изношенного</t>
  </si>
  <si>
    <t>Технологичесское присоединение потребителей</t>
  </si>
  <si>
    <t>1.2.1</t>
  </si>
  <si>
    <t>1.2.2</t>
  </si>
  <si>
    <t>Прочие объекты</t>
  </si>
  <si>
    <t>1.3.1</t>
  </si>
  <si>
    <t>1.3.2</t>
  </si>
  <si>
    <t>1.3.3</t>
  </si>
  <si>
    <t>1.3.4</t>
  </si>
  <si>
    <t>1.3.5</t>
  </si>
  <si>
    <t>1.3.6</t>
  </si>
  <si>
    <t>1.3.7</t>
  </si>
  <si>
    <t>Снегоход Arctic Cat с.Ильпырское</t>
  </si>
  <si>
    <t>Снегоход Arctic Cat с.Тымлат</t>
  </si>
  <si>
    <t>Автомобиль УАЗ-29891 с.Пахачи</t>
  </si>
  <si>
    <t>Автомобиль УАЗ-29891 п.Таежный</t>
  </si>
  <si>
    <t>Грузовой автомобиль с манипулятором FUSO Canter Аппарат управления</t>
  </si>
  <si>
    <t>Автокран КС-45721-17 "Челябинец" с.Усть-Хайрюзово</t>
  </si>
  <si>
    <t>Снегоболотоход гусенечный ГАЗ 34039-32 с.Тымлат</t>
  </si>
  <si>
    <t>2.1.1</t>
  </si>
  <si>
    <t>Строительство склада ГСМ в с.Средние Пахачи 500 м3 (две емкости 200м3 и 300м3)</t>
  </si>
  <si>
    <t>2.2.1</t>
  </si>
  <si>
    <t>2.2.2</t>
  </si>
  <si>
    <t>2.2.3</t>
  </si>
  <si>
    <t>2.2.4</t>
  </si>
  <si>
    <t>Строительство склада ГСМ в с. Тиличики 2000м3 (одна емкость 2000м3) с трубопроводом и насосной станцией</t>
  </si>
  <si>
    <t>Начальник ПТО                                                                                                                                                С.А.Апекин</t>
  </si>
  <si>
    <t>1,2МВт</t>
  </si>
  <si>
    <t>0,08МВт</t>
  </si>
  <si>
    <t>0,400МВт</t>
  </si>
  <si>
    <t>0,630МВт</t>
  </si>
  <si>
    <t>0,033МВт</t>
  </si>
  <si>
    <t>0,250МВт</t>
  </si>
  <si>
    <t>1,2МВТ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</si>
  <si>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 - 4 квартал 2016 года)</t>
  </si>
  <si>
    <t>Отчет о вводах/выводах объектов
(представляется ежеквартально -4 квартал 2016 года)</t>
  </si>
  <si>
    <t>«_____» ___________________ 2017 года</t>
  </si>
  <si>
    <t>2,4МВТ</t>
  </si>
  <si>
    <t>2МВт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</si>
</sst>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#####0.0#####"/>
    <numFmt numFmtId="173" formatCode="_-* #,##0;\(#,##0\);_-* &quot;-&quot;??;_-@"/>
    <numFmt numFmtId="174" formatCode="_(* #,##0_);_(* \(#,##0\);_(* &quot;-&quot;_);_(@_)"/>
    <numFmt numFmtId="175" formatCode="#,##0.0"/>
    <numFmt numFmtId="176" formatCode="#,##0.000"/>
    <numFmt numFmtId="177" formatCode="0.0%"/>
    <numFmt numFmtId="178" formatCode="_(* #,##0.00_);_(* \(#,##0.00\);_(* &quot;-&quot;_);_(@_)"/>
    <numFmt numFmtId="179" formatCode="0.000"/>
    <numFmt numFmtId="180" formatCode="0.0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000000"/>
    <numFmt numFmtId="187" formatCode="0.0000000000"/>
    <numFmt numFmtId="188" formatCode="_-* #,##0.000_р_._-;\-* #,##0.000_р_._-;_-* &quot;-&quot;???_р_._-;_-@_-"/>
    <numFmt numFmtId="189" formatCode="0.000%"/>
    <numFmt numFmtId="190" formatCode="_(* #,##0.0_);_(* \(#,##0.0\);_(* &quot;-&quot;_);_(@_)"/>
    <numFmt numFmtId="191" formatCode="0.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0_);_(* \(#,##0.00\);_(* &quot;-&quot;??_);_(@_)"/>
    <numFmt numFmtId="197" formatCode="_(* #,##0_);_(* \(#,##0\);_(* &quot;-&quot;??_);_(@_)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.00000000000000"/>
    <numFmt numFmtId="209" formatCode="#,##0.000000000000000"/>
    <numFmt numFmtId="210" formatCode="#,##0.0000000000000000"/>
    <numFmt numFmtId="211" formatCode="#,##0.00000000000000000"/>
    <numFmt numFmtId="212" formatCode="#,##0.000000000000000000"/>
    <numFmt numFmtId="213" formatCode="[$-FC19]d\ mmmm\ yyyy\ &quot;г.&quot;"/>
    <numFmt numFmtId="214" formatCode="0.000000000000"/>
    <numFmt numFmtId="215" formatCode="0.0000000000000"/>
    <numFmt numFmtId="216" formatCode="0.00000000000000"/>
    <numFmt numFmtId="217" formatCode="_-* #,##0.0_р_._-;\-* #,##0.0_р_._-;_-* &quot;-&quot;??_р_._-;_-@_-"/>
    <numFmt numFmtId="218" formatCode="_-* #,##0.000_р_._-;\-* #,##0.000_р_._-;_-* &quot;-&quot;??_р_._-;_-@_-"/>
    <numFmt numFmtId="219" formatCode="_-* #,##0.0000_р_._-;\-* #,##0.0000_р_._-;_-* &quot;-&quot;????_р_._-;_-@_-"/>
    <numFmt numFmtId="220" formatCode="_-* #,##0.0;\(#,##0.0\);_-* &quot;-&quot;??;_-@"/>
    <numFmt numFmtId="221" formatCode="_-* #,##0.00;\(#,##0.00\);_-* &quot;-&quot;??;_-@"/>
    <numFmt numFmtId="222" formatCode="_-* #,##0.000;\(#,##0.000\);_-* &quot;-&quot;??;_-@"/>
  </numFmts>
  <fonts count="6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9.6"/>
      <color indexed="12"/>
      <name val="Times New Roman"/>
      <family val="1"/>
    </font>
    <font>
      <u val="single"/>
      <sz val="9.6"/>
      <color indexed="36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color indexed="17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color indexed="10"/>
      <name val="Times New Roman Cyr"/>
      <family val="1"/>
    </font>
    <font>
      <sz val="9"/>
      <name val="Times New Roman CYR"/>
      <family val="1"/>
    </font>
    <font>
      <b/>
      <i/>
      <sz val="10"/>
      <color indexed="9"/>
      <name val="Times New Roman Cyr"/>
      <family val="1"/>
    </font>
    <font>
      <b/>
      <sz val="16"/>
      <color indexed="60"/>
      <name val="Times New Roman Cyr"/>
      <family val="1"/>
    </font>
    <font>
      <b/>
      <sz val="11"/>
      <color indexed="60"/>
      <name val="Times New Roman Cyr"/>
      <family val="1"/>
    </font>
    <font>
      <b/>
      <sz val="12"/>
      <color indexed="60"/>
      <name val="Times New Roman"/>
      <family val="1"/>
    </font>
    <font>
      <sz val="11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2" fillId="0" borderId="2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/>
    </xf>
    <xf numFmtId="16" fontId="0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justify" vertical="center" wrapText="1"/>
    </xf>
    <xf numFmtId="0" fontId="0" fillId="0" borderId="0" xfId="0" applyFont="1" applyAlignment="1">
      <alignment horizontal="left" wrapText="1"/>
    </xf>
    <xf numFmtId="2" fontId="26" fillId="0" borderId="0" xfId="0" applyNumberFormat="1" applyFont="1" applyAlignment="1">
      <alignment horizontal="right" vertical="top" wrapText="1"/>
    </xf>
    <xf numFmtId="16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justify" vertical="center" wrapText="1"/>
    </xf>
    <xf numFmtId="2" fontId="0" fillId="0" borderId="0" xfId="0" applyNumberFormat="1" applyFont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27" fillId="0" borderId="10" xfId="0" applyFont="1" applyBorder="1" applyAlignment="1">
      <alignment horizontal="center" vertical="distributed" wrapText="1"/>
    </xf>
    <xf numFmtId="2" fontId="0" fillId="0" borderId="10" xfId="0" applyNumberFormat="1" applyFont="1" applyFill="1" applyBorder="1" applyAlignment="1">
      <alignment horizontal="center" vertical="center" wrapText="1"/>
    </xf>
    <xf numFmtId="179" fontId="2" fillId="0" borderId="2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180" fontId="0" fillId="0" borderId="0" xfId="0" applyNumberFormat="1" applyFill="1" applyAlignment="1">
      <alignment/>
    </xf>
    <xf numFmtId="180" fontId="36" fillId="0" borderId="0" xfId="61" applyNumberFormat="1" applyFont="1" applyFill="1" applyAlignment="1">
      <alignment horizontal="right"/>
      <protection/>
    </xf>
    <xf numFmtId="180" fontId="0" fillId="0" borderId="0" xfId="0" applyNumberFormat="1" applyFill="1" applyAlignment="1">
      <alignment horizontal="center"/>
    </xf>
    <xf numFmtId="180" fontId="0" fillId="0" borderId="0" xfId="0" applyNumberFormat="1" applyFill="1" applyAlignment="1">
      <alignment vertical="justify"/>
    </xf>
    <xf numFmtId="180" fontId="0" fillId="0" borderId="10" xfId="0" applyNumberFormat="1" applyFill="1" applyBorder="1" applyAlignment="1">
      <alignment horizontal="center"/>
    </xf>
    <xf numFmtId="0" fontId="39" fillId="0" borderId="10" xfId="58" applyFont="1" applyFill="1" applyBorder="1" applyAlignment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/>
    </xf>
    <xf numFmtId="180" fontId="0" fillId="0" borderId="10" xfId="0" applyNumberFormat="1" applyFill="1" applyBorder="1" applyAlignment="1">
      <alignment/>
    </xf>
    <xf numFmtId="180" fontId="40" fillId="0" borderId="10" xfId="0" applyNumberFormat="1" applyFont="1" applyFill="1" applyBorder="1" applyAlignment="1">
      <alignment wrapText="1"/>
    </xf>
    <xf numFmtId="180" fontId="0" fillId="0" borderId="10" xfId="0" applyNumberFormat="1" applyFill="1" applyBorder="1" applyAlignment="1">
      <alignment wrapText="1"/>
    </xf>
    <xf numFmtId="180" fontId="41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80" fontId="36" fillId="0" borderId="10" xfId="0" applyNumberFormat="1" applyFont="1" applyFill="1" applyBorder="1" applyAlignment="1">
      <alignment wrapText="1"/>
    </xf>
    <xf numFmtId="180" fontId="36" fillId="0" borderId="10" xfId="60" applyNumberFormat="1" applyFill="1" applyBorder="1">
      <alignment/>
      <protection/>
    </xf>
    <xf numFmtId="180" fontId="41" fillId="0" borderId="10" xfId="0" applyNumberFormat="1" applyFont="1" applyFill="1" applyBorder="1" applyAlignment="1">
      <alignment/>
    </xf>
    <xf numFmtId="0" fontId="23" fillId="0" borderId="0" xfId="57" applyFont="1" applyFill="1" applyBorder="1">
      <alignment/>
      <protection/>
    </xf>
    <xf numFmtId="0" fontId="23" fillId="0" borderId="0" xfId="57" applyFont="1" applyFill="1" applyBorder="1" applyAlignment="1">
      <alignment horizontal="right"/>
      <protection/>
    </xf>
    <xf numFmtId="0" fontId="23" fillId="0" borderId="0" xfId="57" applyFont="1">
      <alignment/>
      <protection/>
    </xf>
    <xf numFmtId="0" fontId="23" fillId="0" borderId="0" xfId="61" applyFont="1">
      <alignment/>
      <protection/>
    </xf>
    <xf numFmtId="1" fontId="44" fillId="0" borderId="0" xfId="0" applyNumberFormat="1" applyFont="1" applyFill="1" applyAlignment="1">
      <alignment horizontal="center"/>
    </xf>
    <xf numFmtId="1" fontId="44" fillId="24" borderId="0" xfId="0" applyNumberFormat="1" applyFont="1" applyFill="1" applyAlignment="1">
      <alignment horizontal="center"/>
    </xf>
    <xf numFmtId="180" fontId="36" fillId="0" borderId="0" xfId="61" applyNumberFormat="1" applyFont="1" applyFill="1">
      <alignment/>
      <protection/>
    </xf>
    <xf numFmtId="180" fontId="43" fillId="0" borderId="0" xfId="0" applyNumberFormat="1" applyFont="1" applyFill="1" applyAlignment="1">
      <alignment wrapText="1"/>
    </xf>
    <xf numFmtId="180" fontId="36" fillId="0" borderId="0" xfId="59" applyNumberFormat="1" applyFont="1" applyFill="1" applyBorder="1" applyAlignment="1" applyProtection="1">
      <alignment vertical="top"/>
      <protection/>
    </xf>
    <xf numFmtId="180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center"/>
    </xf>
    <xf numFmtId="18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180" fontId="0" fillId="0" borderId="10" xfId="0" applyNumberFormat="1" applyFill="1" applyBorder="1" applyAlignment="1">
      <alignment horizontal="center" vertical="center"/>
    </xf>
    <xf numFmtId="180" fontId="45" fillId="0" borderId="0" xfId="0" applyNumberFormat="1" applyFont="1" applyFill="1" applyAlignment="1">
      <alignment horizontal="right" wrapText="1"/>
    </xf>
    <xf numFmtId="180" fontId="46" fillId="0" borderId="0" xfId="0" applyNumberFormat="1" applyFont="1" applyFill="1" applyAlignment="1">
      <alignment horizontal="center"/>
    </xf>
    <xf numFmtId="180" fontId="47" fillId="0" borderId="0" xfId="0" applyNumberFormat="1" applyFont="1" applyFill="1" applyAlignment="1">
      <alignment/>
    </xf>
    <xf numFmtId="3" fontId="40" fillId="0" borderId="10" xfId="0" applyNumberFormat="1" applyFont="1" applyFill="1" applyBorder="1" applyAlignment="1">
      <alignment horizontal="center"/>
    </xf>
    <xf numFmtId="3" fontId="40" fillId="25" borderId="10" xfId="0" applyNumberFormat="1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horizontal="center"/>
    </xf>
    <xf numFmtId="3" fontId="40" fillId="25" borderId="10" xfId="0" applyNumberFormat="1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3" fontId="28" fillId="25" borderId="10" xfId="0" applyNumberFormat="1" applyFont="1" applyFill="1" applyBorder="1" applyAlignment="1">
      <alignment horizontal="center"/>
    </xf>
    <xf numFmtId="3" fontId="39" fillId="0" borderId="10" xfId="60" applyNumberFormat="1" applyFont="1" applyFill="1" applyBorder="1" applyAlignment="1">
      <alignment horizontal="center"/>
      <protection/>
    </xf>
    <xf numFmtId="179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1" fillId="0" borderId="15" xfId="0" applyFont="1" applyBorder="1" applyAlignment="1">
      <alignment/>
    </xf>
    <xf numFmtId="0" fontId="20" fillId="0" borderId="0" xfId="54" applyFont="1" applyAlignment="1">
      <alignment horizontal="right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0" fillId="0" borderId="21" xfId="0" applyNumberFormat="1" applyFont="1" applyFill="1" applyBorder="1" applyAlignment="1">
      <alignment horizontal="right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176" fontId="0" fillId="0" borderId="2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188" fontId="2" fillId="0" borderId="20" xfId="0" applyNumberFormat="1" applyFont="1" applyFill="1" applyBorder="1" applyAlignment="1">
      <alignment horizontal="right" vertical="center" wrapText="1"/>
    </xf>
    <xf numFmtId="188" fontId="0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0" fillId="0" borderId="21" xfId="0" applyNumberFormat="1" applyFont="1" applyFill="1" applyBorder="1" applyAlignment="1">
      <alignment horizontal="right" vertical="center" wrapText="1"/>
    </xf>
    <xf numFmtId="188" fontId="0" fillId="0" borderId="20" xfId="0" applyNumberFormat="1" applyFont="1" applyFill="1" applyBorder="1" applyAlignment="1">
      <alignment horizontal="right" vertical="center" wrapText="1"/>
    </xf>
    <xf numFmtId="188" fontId="0" fillId="0" borderId="10" xfId="0" applyNumberFormat="1" applyFont="1" applyFill="1" applyBorder="1" applyAlignment="1">
      <alignment horizontal="right"/>
    </xf>
    <xf numFmtId="188" fontId="0" fillId="0" borderId="21" xfId="0" applyNumberFormat="1" applyFont="1" applyFill="1" applyBorder="1" applyAlignment="1">
      <alignment horizontal="right"/>
    </xf>
    <xf numFmtId="188" fontId="0" fillId="0" borderId="20" xfId="0" applyNumberFormat="1" applyFont="1" applyFill="1" applyBorder="1" applyAlignment="1">
      <alignment horizontal="right"/>
    </xf>
    <xf numFmtId="176" fontId="2" fillId="0" borderId="3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4" fillId="0" borderId="39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3" fillId="0" borderId="14" xfId="0" applyNumberFormat="1" applyFont="1" applyBorder="1" applyAlignment="1">
      <alignment horizontal="center" vertical="center" wrapText="1"/>
    </xf>
    <xf numFmtId="176" fontId="23" fillId="0" borderId="39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6" fontId="23" fillId="0" borderId="42" xfId="0" applyNumberFormat="1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3" fillId="0" borderId="44" xfId="0" applyNumberFormat="1" applyFont="1" applyBorder="1" applyAlignment="1">
      <alignment horizontal="center" vertical="center" wrapText="1"/>
    </xf>
    <xf numFmtId="176" fontId="22" fillId="0" borderId="42" xfId="0" applyNumberFormat="1" applyFont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center" vertical="center" wrapText="1"/>
    </xf>
    <xf numFmtId="176" fontId="23" fillId="0" borderId="39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24" fillId="0" borderId="1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2" fillId="0" borderId="22" xfId="0" applyNumberFormat="1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2" fillId="0" borderId="47" xfId="0" applyNumberFormat="1" applyFont="1" applyBorder="1" applyAlignment="1">
      <alignment horizontal="right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49" xfId="0" applyNumberFormat="1" applyFont="1" applyBorder="1" applyAlignment="1">
      <alignment horizontal="right" vertical="center"/>
    </xf>
    <xf numFmtId="179" fontId="0" fillId="0" borderId="50" xfId="0" applyNumberFormat="1" applyFont="1" applyBorder="1" applyAlignment="1">
      <alignment horizontal="right" vertical="center"/>
    </xf>
    <xf numFmtId="0" fontId="49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0" fillId="0" borderId="0" xfId="54" applyFont="1" applyAlignment="1">
      <alignment horizontal="right" vertical="center"/>
      <protection/>
    </xf>
    <xf numFmtId="176" fontId="0" fillId="26" borderId="10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59" fillId="26" borderId="10" xfId="0" applyNumberFormat="1" applyFont="1" applyFill="1" applyBorder="1" applyAlignment="1">
      <alignment horizontal="right" vertical="center" wrapText="1"/>
    </xf>
    <xf numFmtId="176" fontId="2" fillId="26" borderId="1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right" vertical="center" wrapText="1"/>
    </xf>
    <xf numFmtId="176" fontId="0" fillId="26" borderId="21" xfId="0" applyNumberFormat="1" applyFont="1" applyFill="1" applyBorder="1" applyAlignment="1">
      <alignment horizontal="right" vertical="center" wrapText="1"/>
    </xf>
    <xf numFmtId="176" fontId="59" fillId="26" borderId="21" xfId="0" applyNumberFormat="1" applyFont="1" applyFill="1" applyBorder="1" applyAlignment="1">
      <alignment horizontal="right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right" vertical="center" wrapText="1"/>
    </xf>
    <xf numFmtId="0" fontId="0" fillId="26" borderId="0" xfId="0" applyFont="1" applyFill="1" applyBorder="1" applyAlignment="1">
      <alignment horizontal="left" vertical="center" wrapText="1"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176" fontId="2" fillId="26" borderId="0" xfId="0" applyNumberFormat="1" applyFont="1" applyFill="1" applyBorder="1" applyAlignment="1">
      <alignment horizontal="center" vertical="center" wrapText="1"/>
    </xf>
    <xf numFmtId="0" fontId="61" fillId="26" borderId="0" xfId="0" applyFont="1" applyFill="1" applyBorder="1" applyAlignment="1">
      <alignment horizontal="center" vertical="center" wrapText="1"/>
    </xf>
    <xf numFmtId="0" fontId="59" fillId="26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9" fontId="0" fillId="26" borderId="12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left" vertical="center" wrapText="1"/>
    </xf>
    <xf numFmtId="0" fontId="60" fillId="26" borderId="22" xfId="0" applyFont="1" applyFill="1" applyBorder="1" applyAlignment="1">
      <alignment horizontal="left" vertical="center" wrapText="1"/>
    </xf>
    <xf numFmtId="0" fontId="0" fillId="26" borderId="22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9" fillId="26" borderId="0" xfId="0" applyFont="1" applyFill="1" applyAlignment="1">
      <alignment/>
    </xf>
    <xf numFmtId="0" fontId="2" fillId="26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/>
      <protection/>
    </xf>
    <xf numFmtId="0" fontId="61" fillId="26" borderId="10" xfId="54" applyFont="1" applyFill="1" applyBorder="1" applyAlignment="1">
      <alignment horizontal="center" vertical="center" wrapText="1"/>
      <protection/>
    </xf>
    <xf numFmtId="0" fontId="0" fillId="26" borderId="10" xfId="54" applyFont="1" applyFill="1" applyBorder="1" applyAlignment="1">
      <alignment horizontal="left" vertical="center" wrapText="1"/>
      <protection/>
    </xf>
    <xf numFmtId="0" fontId="0" fillId="26" borderId="0" xfId="0" applyFont="1" applyFill="1" applyAlignment="1">
      <alignment horizontal="center" vertical="center"/>
    </xf>
    <xf numFmtId="176" fontId="0" fillId="26" borderId="0" xfId="0" applyNumberFormat="1" applyFont="1" applyFill="1" applyAlignment="1">
      <alignment/>
    </xf>
    <xf numFmtId="0" fontId="2" fillId="26" borderId="0" xfId="0" applyFont="1" applyFill="1" applyAlignment="1">
      <alignment/>
    </xf>
    <xf numFmtId="202" fontId="0" fillId="0" borderId="0" xfId="0" applyNumberFormat="1" applyFont="1" applyFill="1" applyAlignment="1">
      <alignment/>
    </xf>
    <xf numFmtId="0" fontId="2" fillId="26" borderId="10" xfId="54" applyFont="1" applyFill="1" applyBorder="1" applyAlignment="1">
      <alignment horizontal="center"/>
      <protection/>
    </xf>
    <xf numFmtId="199" fontId="0" fillId="26" borderId="0" xfId="0" applyNumberFormat="1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left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left" wrapText="1"/>
    </xf>
    <xf numFmtId="0" fontId="61" fillId="26" borderId="10" xfId="0" applyFont="1" applyFill="1" applyBorder="1" applyAlignment="1">
      <alignment horizontal="center" vertical="center" wrapText="1"/>
    </xf>
    <xf numFmtId="4" fontId="0" fillId="26" borderId="15" xfId="0" applyNumberFormat="1" applyFont="1" applyFill="1" applyBorder="1" applyAlignment="1">
      <alignment horizontal="right" vertical="center" wrapText="1"/>
    </xf>
    <xf numFmtId="0" fontId="59" fillId="26" borderId="10" xfId="0" applyFont="1" applyFill="1" applyBorder="1" applyAlignment="1">
      <alignment horizontal="left" vertical="center" wrapText="1"/>
    </xf>
    <xf numFmtId="0" fontId="61" fillId="26" borderId="12" xfId="0" applyFont="1" applyFill="1" applyBorder="1" applyAlignment="1">
      <alignment horizontal="center" vertical="center" wrapText="1"/>
    </xf>
    <xf numFmtId="0" fontId="61" fillId="26" borderId="10" xfId="0" applyFont="1" applyFill="1" applyBorder="1" applyAlignment="1">
      <alignment horizontal="left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/>
    </xf>
    <xf numFmtId="4" fontId="2" fillId="26" borderId="15" xfId="0" applyNumberFormat="1" applyFont="1" applyFill="1" applyBorder="1" applyAlignment="1">
      <alignment horizontal="right" vertical="center" wrapText="1"/>
    </xf>
    <xf numFmtId="0" fontId="2" fillId="26" borderId="22" xfId="0" applyFont="1" applyFill="1" applyBorder="1" applyAlignment="1">
      <alignment horizontal="left" vertical="center" wrapText="1"/>
    </xf>
    <xf numFmtId="0" fontId="62" fillId="26" borderId="22" xfId="0" applyFont="1" applyFill="1" applyBorder="1" applyAlignment="1">
      <alignment horizontal="left" vertical="center" wrapText="1"/>
    </xf>
    <xf numFmtId="0" fontId="2" fillId="26" borderId="22" xfId="0" applyFont="1" applyFill="1" applyBorder="1" applyAlignment="1">
      <alignment horizontal="center" vertical="center" wrapText="1"/>
    </xf>
    <xf numFmtId="176" fontId="0" fillId="27" borderId="10" xfId="0" applyNumberFormat="1" applyFont="1" applyFill="1" applyBorder="1" applyAlignment="1">
      <alignment horizontal="right" vertical="center" wrapText="1"/>
    </xf>
    <xf numFmtId="176" fontId="59" fillId="26" borderId="2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176" fontId="59" fillId="26" borderId="10" xfId="0" applyNumberFormat="1" applyFont="1" applyFill="1" applyBorder="1" applyAlignment="1">
      <alignment horizontal="center" vertical="center" wrapText="1"/>
    </xf>
    <xf numFmtId="176" fontId="0" fillId="26" borderId="10" xfId="0" applyNumberFormat="1" applyFont="1" applyFill="1" applyBorder="1" applyAlignment="1">
      <alignment horizontal="center" vertical="center" wrapText="1"/>
    </xf>
    <xf numFmtId="176" fontId="61" fillId="2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76" fontId="60" fillId="26" borderId="10" xfId="0" applyNumberFormat="1" applyFont="1" applyFill="1" applyBorder="1" applyAlignment="1">
      <alignment horizontal="center" vertical="center" wrapText="1"/>
    </xf>
    <xf numFmtId="176" fontId="0" fillId="26" borderId="2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176" fontId="0" fillId="26" borderId="2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76" fontId="0" fillId="26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76" fontId="0" fillId="0" borderId="21" xfId="0" applyNumberFormat="1" applyFont="1" applyFill="1" applyBorder="1" applyAlignment="1">
      <alignment horizontal="center"/>
    </xf>
    <xf numFmtId="176" fontId="0" fillId="26" borderId="2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76" fontId="61" fillId="0" borderId="20" xfId="0" applyNumberFormat="1" applyFont="1" applyBorder="1" applyAlignment="1">
      <alignment horizontal="center"/>
    </xf>
    <xf numFmtId="176" fontId="61" fillId="26" borderId="20" xfId="0" applyNumberFormat="1" applyFont="1" applyFill="1" applyBorder="1" applyAlignment="1">
      <alignment horizontal="center"/>
    </xf>
    <xf numFmtId="176" fontId="2" fillId="26" borderId="20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26" borderId="21" xfId="0" applyFont="1" applyFill="1" applyBorder="1" applyAlignment="1">
      <alignment horizontal="center"/>
    </xf>
    <xf numFmtId="176" fontId="63" fillId="26" borderId="10" xfId="0" applyNumberFormat="1" applyFont="1" applyFill="1" applyBorder="1" applyAlignment="1">
      <alignment horizontal="right" vertical="center" wrapText="1"/>
    </xf>
    <xf numFmtId="176" fontId="0" fillId="28" borderId="10" xfId="0" applyNumberFormat="1" applyFont="1" applyFill="1" applyBorder="1" applyAlignment="1">
      <alignment horizontal="right" vertical="center" wrapText="1"/>
    </xf>
    <xf numFmtId="0" fontId="0" fillId="26" borderId="22" xfId="0" applyFont="1" applyFill="1" applyBorder="1" applyAlignment="1">
      <alignment horizontal="center" vertical="center" wrapText="1"/>
    </xf>
    <xf numFmtId="179" fontId="0" fillId="26" borderId="11" xfId="54" applyNumberFormat="1" applyFont="1" applyFill="1" applyBorder="1" applyAlignment="1">
      <alignment horizontal="left" vertical="top" wrapText="1"/>
      <protection/>
    </xf>
    <xf numFmtId="0" fontId="2" fillId="29" borderId="10" xfId="0" applyFont="1" applyFill="1" applyBorder="1" applyAlignment="1">
      <alignment horizontal="center" vertical="center" wrapText="1"/>
    </xf>
    <xf numFmtId="176" fontId="2" fillId="29" borderId="10" xfId="0" applyNumberFormat="1" applyFont="1" applyFill="1" applyBorder="1" applyAlignment="1">
      <alignment horizontal="right" vertical="center" wrapText="1"/>
    </xf>
    <xf numFmtId="176" fontId="0" fillId="29" borderId="10" xfId="0" applyNumberFormat="1" applyFont="1" applyFill="1" applyBorder="1" applyAlignment="1">
      <alignment horizontal="right" vertical="center" wrapText="1"/>
    </xf>
    <xf numFmtId="0" fontId="2" fillId="27" borderId="10" xfId="0" applyFont="1" applyFill="1" applyBorder="1" applyAlignment="1">
      <alignment horizontal="center" vertical="center" wrapText="1"/>
    </xf>
    <xf numFmtId="176" fontId="2" fillId="27" borderId="10" xfId="0" applyNumberFormat="1" applyFont="1" applyFill="1" applyBorder="1" applyAlignment="1">
      <alignment horizontal="right" vertical="center" wrapText="1"/>
    </xf>
    <xf numFmtId="0" fontId="2" fillId="28" borderId="10" xfId="0" applyFont="1" applyFill="1" applyBorder="1" applyAlignment="1">
      <alignment horizontal="center" vertical="center" wrapText="1"/>
    </xf>
    <xf numFmtId="176" fontId="2" fillId="28" borderId="10" xfId="0" applyNumberFormat="1" applyFont="1" applyFill="1" applyBorder="1" applyAlignment="1">
      <alignment horizontal="right" vertical="center" wrapText="1"/>
    </xf>
    <xf numFmtId="4" fontId="0" fillId="28" borderId="10" xfId="0" applyNumberFormat="1" applyFont="1" applyFill="1" applyBorder="1" applyAlignment="1">
      <alignment horizontal="right" vertical="center" wrapText="1"/>
    </xf>
    <xf numFmtId="0" fontId="33" fillId="0" borderId="10" xfId="0" applyFont="1" applyBorder="1" applyAlignment="1">
      <alignment horizontal="center" vertical="center" wrapText="1"/>
    </xf>
    <xf numFmtId="176" fontId="59" fillId="29" borderId="10" xfId="0" applyNumberFormat="1" applyFont="1" applyFill="1" applyBorder="1" applyAlignment="1">
      <alignment horizontal="right" vertical="center" wrapText="1"/>
    </xf>
    <xf numFmtId="176" fontId="59" fillId="27" borderId="10" xfId="0" applyNumberFormat="1" applyFont="1" applyFill="1" applyBorder="1" applyAlignment="1">
      <alignment horizontal="right" vertical="center" wrapText="1"/>
    </xf>
    <xf numFmtId="176" fontId="59" fillId="28" borderId="10" xfId="0" applyNumberFormat="1" applyFont="1" applyFill="1" applyBorder="1" applyAlignment="1">
      <alignment horizontal="right" vertical="center" wrapText="1"/>
    </xf>
    <xf numFmtId="4" fontId="59" fillId="26" borderId="10" xfId="0" applyNumberFormat="1" applyFont="1" applyFill="1" applyBorder="1" applyAlignment="1">
      <alignment horizontal="right" vertical="center" wrapText="1"/>
    </xf>
    <xf numFmtId="0" fontId="59" fillId="26" borderId="22" xfId="0" applyFont="1" applyFill="1" applyBorder="1" applyAlignment="1">
      <alignment horizontal="center" vertical="center" wrapText="1"/>
    </xf>
    <xf numFmtId="49" fontId="59" fillId="26" borderId="12" xfId="0" applyNumberFormat="1" applyFont="1" applyFill="1" applyBorder="1" applyAlignment="1">
      <alignment horizontal="center" vertical="center" wrapText="1"/>
    </xf>
    <xf numFmtId="4" fontId="59" fillId="26" borderId="15" xfId="0" applyNumberFormat="1" applyFont="1" applyFill="1" applyBorder="1" applyAlignment="1">
      <alignment horizontal="right" vertical="center" wrapText="1"/>
    </xf>
    <xf numFmtId="0" fontId="59" fillId="26" borderId="22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26" borderId="10" xfId="0" applyNumberFormat="1" applyFont="1" applyFill="1" applyBorder="1" applyAlignment="1">
      <alignment horizontal="center" vertical="center" wrapText="1"/>
    </xf>
    <xf numFmtId="176" fontId="2" fillId="26" borderId="10" xfId="0" applyNumberFormat="1" applyFont="1" applyFill="1" applyBorder="1" applyAlignment="1">
      <alignment horizontal="center"/>
    </xf>
    <xf numFmtId="176" fontId="2" fillId="26" borderId="11" xfId="0" applyNumberFormat="1" applyFont="1" applyFill="1" applyBorder="1" applyAlignment="1">
      <alignment horizontal="center"/>
    </xf>
    <xf numFmtId="176" fontId="0" fillId="26" borderId="11" xfId="0" applyNumberFormat="1" applyFont="1" applyFill="1" applyBorder="1" applyAlignment="1">
      <alignment horizontal="center"/>
    </xf>
    <xf numFmtId="176" fontId="0" fillId="26" borderId="10" xfId="0" applyNumberFormat="1" applyFont="1" applyFill="1" applyBorder="1" applyAlignment="1">
      <alignment horizontal="center" vertical="center"/>
    </xf>
    <xf numFmtId="176" fontId="0" fillId="26" borderId="11" xfId="0" applyNumberFormat="1" applyFont="1" applyFill="1" applyBorder="1" applyAlignment="1">
      <alignment horizontal="center" vertical="center"/>
    </xf>
    <xf numFmtId="176" fontId="59" fillId="26" borderId="10" xfId="0" applyNumberFormat="1" applyFont="1" applyFill="1" applyBorder="1" applyAlignment="1">
      <alignment horizontal="center" vertical="center"/>
    </xf>
    <xf numFmtId="176" fontId="59" fillId="26" borderId="11" xfId="0" applyNumberFormat="1" applyFont="1" applyFill="1" applyBorder="1" applyAlignment="1">
      <alignment horizontal="center" vertical="center"/>
    </xf>
    <xf numFmtId="176" fontId="64" fillId="26" borderId="10" xfId="0" applyNumberFormat="1" applyFont="1" applyFill="1" applyBorder="1" applyAlignment="1">
      <alignment horizontal="center" vertical="center" wrapText="1"/>
    </xf>
    <xf numFmtId="176" fontId="0" fillId="26" borderId="21" xfId="0" applyNumberFormat="1" applyFont="1" applyFill="1" applyBorder="1" applyAlignment="1">
      <alignment horizontal="center" vertical="center"/>
    </xf>
    <xf numFmtId="176" fontId="0" fillId="26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76" fontId="2" fillId="26" borderId="10" xfId="0" applyNumberFormat="1" applyFont="1" applyFill="1" applyBorder="1" applyAlignment="1">
      <alignment horizontal="center" vertical="center"/>
    </xf>
    <xf numFmtId="176" fontId="2" fillId="26" borderId="11" xfId="0" applyNumberFormat="1" applyFont="1" applyFill="1" applyBorder="1" applyAlignment="1">
      <alignment horizontal="center" vertical="center"/>
    </xf>
    <xf numFmtId="176" fontId="61" fillId="26" borderId="10" xfId="0" applyNumberFormat="1" applyFont="1" applyFill="1" applyBorder="1" applyAlignment="1">
      <alignment horizontal="center" vertical="center"/>
    </xf>
    <xf numFmtId="176" fontId="61" fillId="26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176" fontId="59" fillId="28" borderId="10" xfId="0" applyNumberFormat="1" applyFont="1" applyFill="1" applyBorder="1" applyAlignment="1">
      <alignment horizontal="center" vertical="center" wrapText="1"/>
    </xf>
    <xf numFmtId="0" fontId="2" fillId="28" borderId="21" xfId="0" applyFont="1" applyFill="1" applyBorder="1" applyAlignment="1">
      <alignment horizontal="center" vertical="center" wrapText="1"/>
    </xf>
    <xf numFmtId="176" fontId="59" fillId="28" borderId="20" xfId="0" applyNumberFormat="1" applyFont="1" applyFill="1" applyBorder="1" applyAlignment="1">
      <alignment horizontal="center" vertical="center" wrapText="1"/>
    </xf>
    <xf numFmtId="176" fontId="61" fillId="28" borderId="10" xfId="0" applyNumberFormat="1" applyFont="1" applyFill="1" applyBorder="1" applyAlignment="1">
      <alignment horizontal="center" vertical="center" wrapText="1"/>
    </xf>
    <xf numFmtId="176" fontId="60" fillId="28" borderId="10" xfId="0" applyNumberFormat="1" applyFont="1" applyFill="1" applyBorder="1" applyAlignment="1">
      <alignment horizontal="center" vertical="center" wrapText="1"/>
    </xf>
    <xf numFmtId="176" fontId="59" fillId="28" borderId="21" xfId="0" applyNumberFormat="1" applyFont="1" applyFill="1" applyBorder="1" applyAlignment="1">
      <alignment horizontal="center" vertical="center" wrapText="1"/>
    </xf>
    <xf numFmtId="176" fontId="0" fillId="28" borderId="10" xfId="0" applyNumberFormat="1" applyFont="1" applyFill="1" applyBorder="1" applyAlignment="1">
      <alignment horizontal="center" vertical="center" wrapText="1"/>
    </xf>
    <xf numFmtId="176" fontId="0" fillId="28" borderId="10" xfId="0" applyNumberFormat="1" applyFont="1" applyFill="1" applyBorder="1" applyAlignment="1">
      <alignment horizontal="center"/>
    </xf>
    <xf numFmtId="176" fontId="0" fillId="28" borderId="21" xfId="0" applyNumberFormat="1" applyFont="1" applyFill="1" applyBorder="1" applyAlignment="1">
      <alignment horizontal="center"/>
    </xf>
    <xf numFmtId="176" fontId="2" fillId="28" borderId="20" xfId="0" applyNumberFormat="1" applyFont="1" applyFill="1" applyBorder="1" applyAlignment="1">
      <alignment horizontal="center"/>
    </xf>
    <xf numFmtId="0" fontId="0" fillId="28" borderId="21" xfId="0" applyFont="1" applyFill="1" applyBorder="1" applyAlignment="1">
      <alignment horizontal="center"/>
    </xf>
    <xf numFmtId="176" fontId="0" fillId="28" borderId="21" xfId="0" applyNumberFormat="1" applyFont="1" applyFill="1" applyBorder="1" applyAlignment="1">
      <alignment horizontal="center" vertical="center" wrapText="1"/>
    </xf>
    <xf numFmtId="176" fontId="0" fillId="28" borderId="20" xfId="0" applyNumberFormat="1" applyFont="1" applyFill="1" applyBorder="1" applyAlignment="1">
      <alignment horizontal="center" vertical="center" wrapText="1"/>
    </xf>
    <xf numFmtId="176" fontId="61" fillId="28" borderId="20" xfId="0" applyNumberFormat="1" applyFont="1" applyFill="1" applyBorder="1" applyAlignment="1">
      <alignment horizontal="center"/>
    </xf>
    <xf numFmtId="0" fontId="61" fillId="26" borderId="0" xfId="54" applyFont="1" applyFill="1" applyBorder="1" applyAlignment="1">
      <alignment horizontal="center" vertical="center" wrapText="1"/>
      <protection/>
    </xf>
    <xf numFmtId="0" fontId="0" fillId="26" borderId="0" xfId="54" applyFont="1" applyFill="1" applyBorder="1" applyAlignment="1">
      <alignment horizontal="left" vertical="center" wrapText="1"/>
      <protection/>
    </xf>
    <xf numFmtId="0" fontId="2" fillId="26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61" fillId="30" borderId="10" xfId="0" applyFont="1" applyFill="1" applyBorder="1" applyAlignment="1">
      <alignment horizontal="center" vertical="center" wrapText="1"/>
    </xf>
    <xf numFmtId="176" fontId="2" fillId="30" borderId="10" xfId="0" applyNumberFormat="1" applyFont="1" applyFill="1" applyBorder="1" applyAlignment="1">
      <alignment horizontal="right" vertical="center" wrapText="1"/>
    </xf>
    <xf numFmtId="176" fontId="0" fillId="30" borderId="10" xfId="0" applyNumberFormat="1" applyFont="1" applyFill="1" applyBorder="1" applyAlignment="1">
      <alignment horizontal="right" vertical="center" wrapText="1"/>
    </xf>
    <xf numFmtId="176" fontId="59" fillId="30" borderId="10" xfId="0" applyNumberFormat="1" applyFont="1" applyFill="1" applyBorder="1" applyAlignment="1">
      <alignment horizontal="right" vertical="center" wrapText="1"/>
    </xf>
    <xf numFmtId="49" fontId="2" fillId="26" borderId="12" xfId="0" applyNumberFormat="1" applyFont="1" applyFill="1" applyBorder="1" applyAlignment="1">
      <alignment horizontal="center" vertical="center" wrapText="1"/>
    </xf>
    <xf numFmtId="176" fontId="60" fillId="28" borderId="21" xfId="0" applyNumberFormat="1" applyFont="1" applyFill="1" applyBorder="1" applyAlignment="1">
      <alignment horizontal="center" vertical="center" wrapText="1"/>
    </xf>
    <xf numFmtId="176" fontId="60" fillId="28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2" fillId="26" borderId="5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0" fillId="26" borderId="0" xfId="0" applyFont="1" applyFill="1" applyAlignment="1">
      <alignment horizontal="left" wrapText="1"/>
    </xf>
    <xf numFmtId="0" fontId="2" fillId="29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26" borderId="57" xfId="0" applyFont="1" applyFill="1" applyBorder="1" applyAlignment="1">
      <alignment horizontal="center" vertical="center" wrapText="1"/>
    </xf>
    <xf numFmtId="0" fontId="2" fillId="26" borderId="58" xfId="0" applyFont="1" applyFill="1" applyBorder="1" applyAlignment="1">
      <alignment horizontal="center" vertical="center" wrapText="1"/>
    </xf>
    <xf numFmtId="0" fontId="2" fillId="26" borderId="31" xfId="0" applyFont="1" applyFill="1" applyBorder="1" applyAlignment="1">
      <alignment horizontal="center" vertical="center" wrapText="1"/>
    </xf>
    <xf numFmtId="0" fontId="2" fillId="26" borderId="46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59" fillId="26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64" fillId="26" borderId="12" xfId="0" applyFont="1" applyFill="1" applyBorder="1" applyAlignment="1">
      <alignment horizontal="center" vertical="center" wrapText="1"/>
    </xf>
    <xf numFmtId="0" fontId="64" fillId="26" borderId="10" xfId="0" applyFont="1" applyFill="1" applyBorder="1" applyAlignment="1">
      <alignment horizontal="center" vertical="center" wrapText="1"/>
    </xf>
    <xf numFmtId="0" fontId="61" fillId="26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54" applyFont="1" applyAlignment="1">
      <alignment horizontal="center" wrapText="1"/>
      <protection/>
    </xf>
    <xf numFmtId="0" fontId="2" fillId="0" borderId="0" xfId="54" applyFont="1" applyAlignment="1">
      <alignment horizontal="center"/>
      <protection/>
    </xf>
    <xf numFmtId="0" fontId="0" fillId="0" borderId="0" xfId="54" applyFont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26" borderId="10" xfId="54" applyFont="1" applyFill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180" fontId="37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vertical="justify"/>
    </xf>
    <xf numFmtId="0" fontId="0" fillId="0" borderId="0" xfId="0" applyFont="1" applyFill="1" applyBorder="1" applyAlignment="1">
      <alignment horizontal="left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_Tarif_2002 год" xfId="57"/>
    <cellStyle name="Обычный_Tarif_97" xfId="58"/>
    <cellStyle name="Обычный_Книга1" xfId="59"/>
    <cellStyle name="Обычный_Тариф-изол.энергоузлы с сокращ,КАО" xfId="60"/>
    <cellStyle name="Обычный_тарифы на 2002г с 1-0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60" zoomScaleNormal="60" zoomScalePageLayoutView="0" workbookViewId="0" topLeftCell="A7">
      <selection activeCell="H43" sqref="H43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4" width="9.25390625" style="1" bestFit="1" customWidth="1"/>
    <col min="5" max="5" width="12.00390625" style="115" customWidth="1"/>
    <col min="6" max="6" width="6.125" style="1" bestFit="1" customWidth="1"/>
    <col min="7" max="7" width="12.00390625" style="115" customWidth="1"/>
    <col min="8" max="8" width="6.125" style="1" bestFit="1" customWidth="1"/>
    <col min="9" max="9" width="12.00390625" style="115" customWidth="1"/>
    <col min="10" max="10" width="6.125" style="1" bestFit="1" customWidth="1"/>
    <col min="11" max="11" width="12.00390625" style="115" customWidth="1"/>
    <col min="12" max="12" width="6.125" style="1" bestFit="1" customWidth="1"/>
    <col min="13" max="13" width="12.00390625" style="115" customWidth="1"/>
    <col min="14" max="14" width="14.00390625" style="1" customWidth="1"/>
    <col min="15" max="15" width="12.25390625" style="1" customWidth="1"/>
    <col min="16" max="16" width="6.25390625" style="1" customWidth="1"/>
    <col min="17" max="18" width="14.375" style="1" customWidth="1"/>
    <col min="19" max="20" width="9.375" style="1" customWidth="1"/>
    <col min="21" max="21" width="18.875" style="1" customWidth="1"/>
    <col min="22" max="16384" width="9.00390625" style="1" customWidth="1"/>
  </cols>
  <sheetData>
    <row r="1" ht="15">
      <c r="U1" s="2"/>
    </row>
    <row r="2" ht="15">
      <c r="U2" s="2" t="s">
        <v>98</v>
      </c>
    </row>
    <row r="3" ht="15">
      <c r="U3" s="2" t="s">
        <v>37</v>
      </c>
    </row>
    <row r="4" ht="15">
      <c r="U4" s="2" t="s">
        <v>50</v>
      </c>
    </row>
    <row r="5" ht="15">
      <c r="U5" s="2"/>
    </row>
    <row r="6" ht="15">
      <c r="A6" s="13"/>
    </row>
    <row r="7" spans="1:21" ht="15">
      <c r="A7" s="432" t="s">
        <v>116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</row>
    <row r="8" spans="1:21" ht="1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ht="15">
      <c r="U9" s="2" t="s">
        <v>38</v>
      </c>
    </row>
    <row r="10" ht="15">
      <c r="U10" s="2" t="s">
        <v>39</v>
      </c>
    </row>
    <row r="11" ht="15">
      <c r="U11" s="2"/>
    </row>
    <row r="12" ht="15">
      <c r="U12" s="84" t="s">
        <v>40</v>
      </c>
    </row>
    <row r="13" spans="1:21" ht="15">
      <c r="A13" s="13"/>
      <c r="U13" s="2" t="s">
        <v>41</v>
      </c>
    </row>
    <row r="14" spans="1:21" ht="15">
      <c r="A14" s="13"/>
      <c r="U14" s="2" t="s">
        <v>42</v>
      </c>
    </row>
    <row r="15" ht="15.75" thickBot="1"/>
    <row r="16" spans="1:21" ht="126" customHeight="1">
      <c r="A16" s="433" t="s">
        <v>217</v>
      </c>
      <c r="B16" s="436" t="s">
        <v>240</v>
      </c>
      <c r="C16" s="436" t="s">
        <v>110</v>
      </c>
      <c r="D16" s="436" t="s">
        <v>44</v>
      </c>
      <c r="E16" s="436"/>
      <c r="F16" s="436"/>
      <c r="G16" s="436"/>
      <c r="H16" s="436"/>
      <c r="I16" s="436"/>
      <c r="J16" s="436"/>
      <c r="K16" s="436"/>
      <c r="L16" s="436"/>
      <c r="M16" s="436"/>
      <c r="N16" s="437" t="s">
        <v>112</v>
      </c>
      <c r="O16" s="440" t="s">
        <v>113</v>
      </c>
      <c r="P16" s="441"/>
      <c r="Q16" s="441"/>
      <c r="R16" s="442"/>
      <c r="S16" s="440" t="s">
        <v>75</v>
      </c>
      <c r="T16" s="442"/>
      <c r="U16" s="426" t="s">
        <v>76</v>
      </c>
    </row>
    <row r="17" spans="1:21" ht="31.5" customHeight="1">
      <c r="A17" s="434"/>
      <c r="B17" s="424"/>
      <c r="C17" s="424"/>
      <c r="D17" s="424" t="s">
        <v>220</v>
      </c>
      <c r="E17" s="424"/>
      <c r="F17" s="424" t="s">
        <v>221</v>
      </c>
      <c r="G17" s="424"/>
      <c r="H17" s="424" t="s">
        <v>222</v>
      </c>
      <c r="I17" s="424"/>
      <c r="J17" s="424" t="s">
        <v>223</v>
      </c>
      <c r="K17" s="424"/>
      <c r="L17" s="424" t="s">
        <v>224</v>
      </c>
      <c r="M17" s="424"/>
      <c r="N17" s="438"/>
      <c r="O17" s="424" t="s">
        <v>258</v>
      </c>
      <c r="P17" s="424" t="s">
        <v>315</v>
      </c>
      <c r="Q17" s="424" t="s">
        <v>313</v>
      </c>
      <c r="R17" s="424"/>
      <c r="S17" s="430" t="s">
        <v>257</v>
      </c>
      <c r="T17" s="431"/>
      <c r="U17" s="427"/>
    </row>
    <row r="18" spans="1:21" ht="81.75" customHeight="1" thickBot="1">
      <c r="A18" s="435"/>
      <c r="B18" s="425"/>
      <c r="C18" s="425"/>
      <c r="D18" s="59" t="s">
        <v>106</v>
      </c>
      <c r="E18" s="59" t="s">
        <v>111</v>
      </c>
      <c r="F18" s="59" t="s">
        <v>225</v>
      </c>
      <c r="G18" s="59" t="s">
        <v>77</v>
      </c>
      <c r="H18" s="59" t="s">
        <v>225</v>
      </c>
      <c r="I18" s="59" t="s">
        <v>77</v>
      </c>
      <c r="J18" s="59" t="s">
        <v>225</v>
      </c>
      <c r="K18" s="59" t="s">
        <v>77</v>
      </c>
      <c r="L18" s="59" t="s">
        <v>225</v>
      </c>
      <c r="M18" s="59" t="s">
        <v>77</v>
      </c>
      <c r="N18" s="439"/>
      <c r="O18" s="425"/>
      <c r="P18" s="425"/>
      <c r="Q18" s="59" t="s">
        <v>312</v>
      </c>
      <c r="R18" s="59" t="s">
        <v>314</v>
      </c>
      <c r="S18" s="111" t="s">
        <v>114</v>
      </c>
      <c r="T18" s="111" t="s">
        <v>78</v>
      </c>
      <c r="U18" s="428"/>
    </row>
    <row r="19" spans="1:21" ht="15">
      <c r="A19" s="45"/>
      <c r="B19" s="46" t="s">
        <v>241</v>
      </c>
      <c r="C19" s="46"/>
      <c r="D19" s="46"/>
      <c r="E19" s="52"/>
      <c r="F19" s="46"/>
      <c r="G19" s="46"/>
      <c r="H19" s="52"/>
      <c r="I19" s="52"/>
      <c r="J19" s="46"/>
      <c r="K19" s="46"/>
      <c r="L19" s="52"/>
      <c r="M19" s="52"/>
      <c r="N19" s="52"/>
      <c r="O19" s="52"/>
      <c r="P19" s="52"/>
      <c r="Q19" s="52"/>
      <c r="R19" s="52"/>
      <c r="S19" s="112"/>
      <c r="T19" s="112"/>
      <c r="U19" s="53"/>
    </row>
    <row r="20" spans="1:21" ht="30.75">
      <c r="A20" s="23" t="s">
        <v>203</v>
      </c>
      <c r="B20" s="22" t="s">
        <v>320</v>
      </c>
      <c r="C20" s="22"/>
      <c r="D20" s="22"/>
      <c r="E20" s="22"/>
      <c r="F20" s="22"/>
      <c r="G20" s="22"/>
      <c r="H20" s="22"/>
      <c r="I20" s="22"/>
      <c r="J20" s="22"/>
      <c r="K20" s="22"/>
      <c r="L20" s="4"/>
      <c r="M20" s="4"/>
      <c r="N20" s="4"/>
      <c r="O20" s="4"/>
      <c r="P20" s="4"/>
      <c r="Q20" s="4"/>
      <c r="R20" s="4"/>
      <c r="S20" s="31"/>
      <c r="T20" s="31"/>
      <c r="U20" s="5"/>
    </row>
    <row r="21" spans="1:21" ht="30.75">
      <c r="A21" s="63" t="s">
        <v>204</v>
      </c>
      <c r="B21" s="22" t="s">
        <v>317</v>
      </c>
      <c r="C21" s="22"/>
      <c r="D21" s="22"/>
      <c r="E21" s="22"/>
      <c r="F21" s="22"/>
      <c r="G21" s="22"/>
      <c r="H21" s="22"/>
      <c r="I21" s="22"/>
      <c r="J21" s="22"/>
      <c r="K21" s="22"/>
      <c r="L21" s="4"/>
      <c r="M21" s="4"/>
      <c r="N21" s="4"/>
      <c r="O21" s="4"/>
      <c r="P21" s="4"/>
      <c r="Q21" s="4"/>
      <c r="R21" s="4"/>
      <c r="S21" s="31"/>
      <c r="T21" s="31"/>
      <c r="U21" s="5"/>
    </row>
    <row r="22" spans="1:21" ht="15">
      <c r="A22" s="15">
        <v>1</v>
      </c>
      <c r="B22" s="3" t="s">
        <v>242</v>
      </c>
      <c r="C22" s="3"/>
      <c r="D22" s="3"/>
      <c r="E22" s="4"/>
      <c r="F22" s="3"/>
      <c r="G22" s="4"/>
      <c r="H22" s="3"/>
      <c r="I22" s="4"/>
      <c r="J22" s="3"/>
      <c r="K22" s="4"/>
      <c r="L22" s="4"/>
      <c r="M22" s="4"/>
      <c r="N22" s="4"/>
      <c r="O22" s="4"/>
      <c r="P22" s="4"/>
      <c r="Q22" s="4"/>
      <c r="R22" s="4"/>
      <c r="S22" s="31"/>
      <c r="T22" s="31"/>
      <c r="U22" s="5"/>
    </row>
    <row r="23" spans="1:21" ht="15">
      <c r="A23" s="15">
        <v>2</v>
      </c>
      <c r="B23" s="3" t="s">
        <v>244</v>
      </c>
      <c r="C23" s="3"/>
      <c r="D23" s="3"/>
      <c r="E23" s="4"/>
      <c r="F23" s="3"/>
      <c r="G23" s="4"/>
      <c r="H23" s="3"/>
      <c r="I23" s="4"/>
      <c r="J23" s="3"/>
      <c r="K23" s="4"/>
      <c r="L23" s="4"/>
      <c r="M23" s="4"/>
      <c r="N23" s="4"/>
      <c r="O23" s="4"/>
      <c r="P23" s="4"/>
      <c r="Q23" s="4"/>
      <c r="R23" s="4"/>
      <c r="S23" s="31"/>
      <c r="T23" s="31"/>
      <c r="U23" s="5"/>
    </row>
    <row r="24" spans="1:21" ht="15">
      <c r="A24" s="54" t="s">
        <v>243</v>
      </c>
      <c r="B24" s="9"/>
      <c r="C24" s="9"/>
      <c r="D24" s="9"/>
      <c r="E24" s="55"/>
      <c r="F24" s="9"/>
      <c r="G24" s="55"/>
      <c r="H24" s="9"/>
      <c r="I24" s="55"/>
      <c r="J24" s="9"/>
      <c r="K24" s="55"/>
      <c r="L24" s="55"/>
      <c r="M24" s="55"/>
      <c r="N24" s="55"/>
      <c r="O24" s="55"/>
      <c r="P24" s="55"/>
      <c r="Q24" s="55"/>
      <c r="R24" s="55"/>
      <c r="S24" s="113"/>
      <c r="T24" s="113"/>
      <c r="U24" s="56"/>
    </row>
    <row r="25" spans="1:21" ht="30.75">
      <c r="A25" s="58" t="s">
        <v>205</v>
      </c>
      <c r="B25" s="57" t="s">
        <v>35</v>
      </c>
      <c r="C25" s="57"/>
      <c r="D25" s="9"/>
      <c r="E25" s="55"/>
      <c r="F25" s="9"/>
      <c r="G25" s="55"/>
      <c r="H25" s="9"/>
      <c r="I25" s="55"/>
      <c r="J25" s="9"/>
      <c r="K25" s="55"/>
      <c r="L25" s="55"/>
      <c r="M25" s="55"/>
      <c r="N25" s="55"/>
      <c r="O25" s="55"/>
      <c r="P25" s="55"/>
      <c r="Q25" s="55"/>
      <c r="R25" s="55"/>
      <c r="S25" s="113"/>
      <c r="T25" s="113"/>
      <c r="U25" s="56"/>
    </row>
    <row r="26" spans="1:21" ht="15">
      <c r="A26" s="15">
        <v>1</v>
      </c>
      <c r="B26" s="3" t="s">
        <v>242</v>
      </c>
      <c r="C26" s="9"/>
      <c r="D26" s="9"/>
      <c r="E26" s="55"/>
      <c r="F26" s="9"/>
      <c r="G26" s="55"/>
      <c r="H26" s="9"/>
      <c r="I26" s="55"/>
      <c r="J26" s="9"/>
      <c r="K26" s="55"/>
      <c r="L26" s="55"/>
      <c r="M26" s="55"/>
      <c r="N26" s="55"/>
      <c r="O26" s="55"/>
      <c r="P26" s="55"/>
      <c r="Q26" s="55"/>
      <c r="R26" s="55"/>
      <c r="S26" s="113"/>
      <c r="T26" s="113"/>
      <c r="U26" s="56"/>
    </row>
    <row r="27" spans="1:21" ht="15">
      <c r="A27" s="15">
        <v>2</v>
      </c>
      <c r="B27" s="3" t="s">
        <v>244</v>
      </c>
      <c r="C27" s="9"/>
      <c r="D27" s="9"/>
      <c r="E27" s="55"/>
      <c r="F27" s="9"/>
      <c r="G27" s="55"/>
      <c r="H27" s="9"/>
      <c r="I27" s="55"/>
      <c r="J27" s="9"/>
      <c r="K27" s="55"/>
      <c r="L27" s="55"/>
      <c r="M27" s="55"/>
      <c r="N27" s="55"/>
      <c r="O27" s="55"/>
      <c r="P27" s="55"/>
      <c r="Q27" s="55"/>
      <c r="R27" s="55"/>
      <c r="S27" s="113"/>
      <c r="T27" s="113"/>
      <c r="U27" s="56"/>
    </row>
    <row r="28" spans="1:21" ht="15">
      <c r="A28" s="54" t="s">
        <v>243</v>
      </c>
      <c r="B28" s="9"/>
      <c r="C28" s="9"/>
      <c r="D28" s="9"/>
      <c r="E28" s="55"/>
      <c r="F28" s="9"/>
      <c r="G28" s="55"/>
      <c r="H28" s="9"/>
      <c r="I28" s="55"/>
      <c r="J28" s="9"/>
      <c r="K28" s="55"/>
      <c r="L28" s="55"/>
      <c r="M28" s="55"/>
      <c r="N28" s="55"/>
      <c r="O28" s="55"/>
      <c r="P28" s="55"/>
      <c r="Q28" s="55"/>
      <c r="R28" s="55"/>
      <c r="S28" s="113"/>
      <c r="T28" s="113"/>
      <c r="U28" s="56"/>
    </row>
    <row r="29" spans="1:21" ht="30.75">
      <c r="A29" s="58" t="s">
        <v>216</v>
      </c>
      <c r="B29" s="57" t="s">
        <v>318</v>
      </c>
      <c r="C29" s="57"/>
      <c r="D29" s="9"/>
      <c r="E29" s="55"/>
      <c r="F29" s="9"/>
      <c r="G29" s="55"/>
      <c r="H29" s="9"/>
      <c r="I29" s="55"/>
      <c r="J29" s="9"/>
      <c r="K29" s="55"/>
      <c r="L29" s="55"/>
      <c r="M29" s="55"/>
      <c r="N29" s="55"/>
      <c r="O29" s="55"/>
      <c r="P29" s="55"/>
      <c r="Q29" s="55"/>
      <c r="R29" s="55"/>
      <c r="S29" s="113"/>
      <c r="T29" s="113"/>
      <c r="U29" s="56"/>
    </row>
    <row r="30" spans="1:21" ht="15">
      <c r="A30" s="54">
        <v>1</v>
      </c>
      <c r="B30" s="9" t="s">
        <v>242</v>
      </c>
      <c r="C30" s="9"/>
      <c r="D30" s="9"/>
      <c r="E30" s="55"/>
      <c r="F30" s="9"/>
      <c r="G30" s="55"/>
      <c r="H30" s="9"/>
      <c r="I30" s="55"/>
      <c r="J30" s="9"/>
      <c r="K30" s="55"/>
      <c r="L30" s="55"/>
      <c r="M30" s="55"/>
      <c r="N30" s="55"/>
      <c r="O30" s="55"/>
      <c r="P30" s="55"/>
      <c r="Q30" s="55"/>
      <c r="R30" s="55"/>
      <c r="S30" s="113"/>
      <c r="T30" s="113"/>
      <c r="U30" s="56"/>
    </row>
    <row r="31" spans="1:21" ht="15">
      <c r="A31" s="54">
        <v>2</v>
      </c>
      <c r="B31" s="9" t="s">
        <v>244</v>
      </c>
      <c r="C31" s="9"/>
      <c r="D31" s="9"/>
      <c r="E31" s="55"/>
      <c r="F31" s="9"/>
      <c r="G31" s="55"/>
      <c r="H31" s="9"/>
      <c r="I31" s="55"/>
      <c r="J31" s="9"/>
      <c r="K31" s="55"/>
      <c r="L31" s="55"/>
      <c r="M31" s="55"/>
      <c r="N31" s="55"/>
      <c r="O31" s="55"/>
      <c r="P31" s="55"/>
      <c r="Q31" s="55"/>
      <c r="R31" s="55"/>
      <c r="S31" s="113"/>
      <c r="T31" s="113"/>
      <c r="U31" s="56"/>
    </row>
    <row r="32" spans="1:21" ht="15">
      <c r="A32" s="54" t="s">
        <v>243</v>
      </c>
      <c r="B32" s="9"/>
      <c r="C32" s="9"/>
      <c r="D32" s="9"/>
      <c r="E32" s="55"/>
      <c r="F32" s="9"/>
      <c r="G32" s="55"/>
      <c r="H32" s="9"/>
      <c r="I32" s="55"/>
      <c r="J32" s="9"/>
      <c r="K32" s="55"/>
      <c r="L32" s="55"/>
      <c r="M32" s="55"/>
      <c r="N32" s="55"/>
      <c r="O32" s="55"/>
      <c r="P32" s="55"/>
      <c r="Q32" s="55"/>
      <c r="R32" s="55"/>
      <c r="S32" s="113"/>
      <c r="T32" s="113"/>
      <c r="U32" s="56"/>
    </row>
    <row r="33" spans="1:21" ht="46.5">
      <c r="A33" s="58" t="s">
        <v>233</v>
      </c>
      <c r="B33" s="57" t="s">
        <v>319</v>
      </c>
      <c r="C33" s="9"/>
      <c r="D33" s="9"/>
      <c r="E33" s="55"/>
      <c r="F33" s="9"/>
      <c r="G33" s="55"/>
      <c r="H33" s="9"/>
      <c r="I33" s="55"/>
      <c r="J33" s="9"/>
      <c r="K33" s="55"/>
      <c r="L33" s="55"/>
      <c r="M33" s="55"/>
      <c r="N33" s="55"/>
      <c r="O33" s="55"/>
      <c r="P33" s="55"/>
      <c r="Q33" s="55"/>
      <c r="R33" s="55"/>
      <c r="S33" s="113"/>
      <c r="T33" s="113"/>
      <c r="U33" s="56"/>
    </row>
    <row r="34" spans="1:21" ht="15">
      <c r="A34" s="54">
        <v>1</v>
      </c>
      <c r="B34" s="9" t="s">
        <v>242</v>
      </c>
      <c r="C34" s="9"/>
      <c r="D34" s="9"/>
      <c r="E34" s="55"/>
      <c r="F34" s="9"/>
      <c r="G34" s="55"/>
      <c r="H34" s="9"/>
      <c r="I34" s="55"/>
      <c r="J34" s="9"/>
      <c r="K34" s="55"/>
      <c r="L34" s="55"/>
      <c r="M34" s="55"/>
      <c r="N34" s="55"/>
      <c r="O34" s="55"/>
      <c r="P34" s="55"/>
      <c r="Q34" s="55"/>
      <c r="R34" s="55"/>
      <c r="S34" s="113"/>
      <c r="T34" s="113"/>
      <c r="U34" s="56"/>
    </row>
    <row r="35" spans="1:21" ht="15">
      <c r="A35" s="54">
        <v>2</v>
      </c>
      <c r="B35" s="9" t="s">
        <v>244</v>
      </c>
      <c r="C35" s="9"/>
      <c r="D35" s="9"/>
      <c r="E35" s="55"/>
      <c r="F35" s="9"/>
      <c r="G35" s="55"/>
      <c r="H35" s="9"/>
      <c r="I35" s="55"/>
      <c r="J35" s="9"/>
      <c r="K35" s="55"/>
      <c r="L35" s="55"/>
      <c r="M35" s="55"/>
      <c r="N35" s="55"/>
      <c r="O35" s="55"/>
      <c r="P35" s="55"/>
      <c r="Q35" s="55"/>
      <c r="R35" s="55"/>
      <c r="S35" s="113"/>
      <c r="T35" s="113"/>
      <c r="U35" s="56"/>
    </row>
    <row r="36" spans="1:21" ht="15">
      <c r="A36" s="54" t="s">
        <v>243</v>
      </c>
      <c r="B36" s="9"/>
      <c r="C36" s="9"/>
      <c r="D36" s="9"/>
      <c r="E36" s="55"/>
      <c r="F36" s="9"/>
      <c r="G36" s="55"/>
      <c r="H36" s="9"/>
      <c r="I36" s="55"/>
      <c r="J36" s="9"/>
      <c r="K36" s="55"/>
      <c r="L36" s="55"/>
      <c r="M36" s="55"/>
      <c r="N36" s="55"/>
      <c r="O36" s="55"/>
      <c r="P36" s="55"/>
      <c r="Q36" s="55"/>
      <c r="R36" s="55"/>
      <c r="S36" s="113"/>
      <c r="T36" s="113"/>
      <c r="U36" s="56"/>
    </row>
    <row r="37" spans="1:21" ht="15">
      <c r="A37" s="23" t="s">
        <v>206</v>
      </c>
      <c r="B37" s="22" t="s">
        <v>254</v>
      </c>
      <c r="C37" s="22"/>
      <c r="D37" s="22"/>
      <c r="E37" s="22"/>
      <c r="F37" s="22"/>
      <c r="G37" s="22"/>
      <c r="H37" s="22"/>
      <c r="I37" s="22"/>
      <c r="J37" s="22"/>
      <c r="K37" s="22"/>
      <c r="L37" s="4"/>
      <c r="M37" s="4"/>
      <c r="N37" s="4"/>
      <c r="O37" s="4"/>
      <c r="P37" s="4"/>
      <c r="Q37" s="4"/>
      <c r="R37" s="4"/>
      <c r="S37" s="31"/>
      <c r="T37" s="31"/>
      <c r="U37" s="5"/>
    </row>
    <row r="38" spans="1:21" ht="30.75">
      <c r="A38" s="63" t="s">
        <v>207</v>
      </c>
      <c r="B38" s="22" t="s">
        <v>317</v>
      </c>
      <c r="C38" s="22"/>
      <c r="D38" s="22"/>
      <c r="E38" s="22"/>
      <c r="F38" s="22"/>
      <c r="G38" s="22"/>
      <c r="H38" s="22"/>
      <c r="I38" s="22"/>
      <c r="J38" s="22"/>
      <c r="K38" s="22"/>
      <c r="L38" s="4"/>
      <c r="M38" s="4"/>
      <c r="N38" s="4"/>
      <c r="O38" s="4"/>
      <c r="P38" s="4"/>
      <c r="Q38" s="4"/>
      <c r="R38" s="4"/>
      <c r="S38" s="31"/>
      <c r="T38" s="31"/>
      <c r="U38" s="5"/>
    </row>
    <row r="39" spans="1:21" ht="15">
      <c r="A39" s="15">
        <v>1</v>
      </c>
      <c r="B39" s="3" t="s">
        <v>242</v>
      </c>
      <c r="C39" s="22"/>
      <c r="D39" s="22"/>
      <c r="E39" s="22"/>
      <c r="F39" s="22"/>
      <c r="G39" s="22"/>
      <c r="H39" s="22"/>
      <c r="I39" s="22"/>
      <c r="J39" s="22"/>
      <c r="K39" s="22"/>
      <c r="L39" s="4"/>
      <c r="M39" s="4"/>
      <c r="N39" s="4"/>
      <c r="O39" s="4"/>
      <c r="P39" s="4"/>
      <c r="Q39" s="4"/>
      <c r="R39" s="4"/>
      <c r="S39" s="31"/>
      <c r="T39" s="31"/>
      <c r="U39" s="5"/>
    </row>
    <row r="40" spans="1:21" ht="15">
      <c r="A40" s="15">
        <v>2</v>
      </c>
      <c r="B40" s="3" t="s">
        <v>244</v>
      </c>
      <c r="C40" s="22"/>
      <c r="D40" s="22"/>
      <c r="E40" s="22"/>
      <c r="F40" s="22"/>
      <c r="G40" s="22"/>
      <c r="H40" s="22"/>
      <c r="I40" s="22"/>
      <c r="J40" s="22"/>
      <c r="K40" s="22"/>
      <c r="L40" s="4"/>
      <c r="M40" s="4"/>
      <c r="N40" s="4"/>
      <c r="O40" s="4"/>
      <c r="P40" s="4"/>
      <c r="Q40" s="4"/>
      <c r="R40" s="4"/>
      <c r="S40" s="31"/>
      <c r="T40" s="31"/>
      <c r="U40" s="5"/>
    </row>
    <row r="41" spans="1:21" ht="15">
      <c r="A41" s="54" t="s">
        <v>243</v>
      </c>
      <c r="B41" s="9"/>
      <c r="C41" s="22"/>
      <c r="D41" s="22"/>
      <c r="E41" s="22"/>
      <c r="F41" s="22"/>
      <c r="G41" s="22"/>
      <c r="H41" s="22"/>
      <c r="I41" s="22"/>
      <c r="J41" s="22"/>
      <c r="K41" s="22"/>
      <c r="L41" s="4"/>
      <c r="M41" s="4"/>
      <c r="N41" s="4"/>
      <c r="O41" s="4"/>
      <c r="P41" s="4"/>
      <c r="Q41" s="4"/>
      <c r="R41" s="4"/>
      <c r="S41" s="31"/>
      <c r="T41" s="31"/>
      <c r="U41" s="5"/>
    </row>
    <row r="42" spans="1:21" ht="15">
      <c r="A42" s="85" t="s">
        <v>208</v>
      </c>
      <c r="B42" s="86" t="s">
        <v>43</v>
      </c>
      <c r="C42" s="22"/>
      <c r="D42" s="22"/>
      <c r="E42" s="22"/>
      <c r="F42" s="22"/>
      <c r="G42" s="22"/>
      <c r="H42" s="22"/>
      <c r="I42" s="22"/>
      <c r="J42" s="22"/>
      <c r="K42" s="22"/>
      <c r="L42" s="4"/>
      <c r="M42" s="4"/>
      <c r="N42" s="4"/>
      <c r="O42" s="4"/>
      <c r="P42" s="4"/>
      <c r="Q42" s="4"/>
      <c r="R42" s="4"/>
      <c r="S42" s="31"/>
      <c r="T42" s="31"/>
      <c r="U42" s="5"/>
    </row>
    <row r="43" spans="1:21" ht="15">
      <c r="A43" s="15">
        <v>1</v>
      </c>
      <c r="B43" s="3" t="s">
        <v>242</v>
      </c>
      <c r="C43" s="22"/>
      <c r="D43" s="22"/>
      <c r="E43" s="22"/>
      <c r="F43" s="22"/>
      <c r="G43" s="22"/>
      <c r="H43" s="22"/>
      <c r="I43" s="22"/>
      <c r="J43" s="22"/>
      <c r="K43" s="22"/>
      <c r="L43" s="4"/>
      <c r="M43" s="4"/>
      <c r="N43" s="4"/>
      <c r="O43" s="4"/>
      <c r="P43" s="4"/>
      <c r="Q43" s="4"/>
      <c r="R43" s="4"/>
      <c r="S43" s="31"/>
      <c r="T43" s="31"/>
      <c r="U43" s="5"/>
    </row>
    <row r="44" spans="1:21" ht="15">
      <c r="A44" s="15"/>
      <c r="B44" s="3" t="s">
        <v>328</v>
      </c>
      <c r="C44" s="22"/>
      <c r="D44" s="22"/>
      <c r="E44" s="22"/>
      <c r="F44" s="22"/>
      <c r="G44" s="22"/>
      <c r="H44" s="22"/>
      <c r="I44" s="22"/>
      <c r="J44" s="22"/>
      <c r="K44" s="22"/>
      <c r="L44" s="4"/>
      <c r="M44" s="4"/>
      <c r="N44" s="4"/>
      <c r="O44" s="4"/>
      <c r="P44" s="4"/>
      <c r="Q44" s="4"/>
      <c r="R44" s="4"/>
      <c r="S44" s="31"/>
      <c r="T44" s="31"/>
      <c r="U44" s="5"/>
    </row>
    <row r="45" spans="1:21" ht="15">
      <c r="A45" s="15">
        <v>2</v>
      </c>
      <c r="B45" s="3" t="s">
        <v>244</v>
      </c>
      <c r="C45" s="22"/>
      <c r="D45" s="22"/>
      <c r="E45" s="22"/>
      <c r="F45" s="22"/>
      <c r="G45" s="22"/>
      <c r="H45" s="22"/>
      <c r="I45" s="22"/>
      <c r="J45" s="22"/>
      <c r="K45" s="22"/>
      <c r="L45" s="4"/>
      <c r="M45" s="4"/>
      <c r="N45" s="4"/>
      <c r="O45" s="4"/>
      <c r="P45" s="4"/>
      <c r="Q45" s="4"/>
      <c r="R45" s="4"/>
      <c r="S45" s="31"/>
      <c r="T45" s="31"/>
      <c r="U45" s="5"/>
    </row>
    <row r="46" spans="1:21" ht="15">
      <c r="A46" s="15"/>
      <c r="B46" s="3" t="s">
        <v>328</v>
      </c>
      <c r="C46" s="3"/>
      <c r="D46" s="3"/>
      <c r="E46" s="4"/>
      <c r="F46" s="3"/>
      <c r="G46" s="4"/>
      <c r="H46" s="3"/>
      <c r="I46" s="4"/>
      <c r="J46" s="3"/>
      <c r="K46" s="4"/>
      <c r="L46" s="4"/>
      <c r="M46" s="4"/>
      <c r="N46" s="4"/>
      <c r="O46" s="4"/>
      <c r="P46" s="4"/>
      <c r="Q46" s="4"/>
      <c r="R46" s="4"/>
      <c r="S46" s="31"/>
      <c r="T46" s="31"/>
      <c r="U46" s="5"/>
    </row>
    <row r="47" spans="1:21" ht="15">
      <c r="A47" s="15" t="s">
        <v>243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31"/>
      <c r="T47" s="31"/>
      <c r="U47" s="5"/>
    </row>
    <row r="48" spans="1:21" ht="15.75">
      <c r="A48" s="444" t="s">
        <v>295</v>
      </c>
      <c r="B48" s="445"/>
      <c r="C48" s="9"/>
      <c r="D48" s="9"/>
      <c r="E48" s="55"/>
      <c r="F48" s="9"/>
      <c r="G48" s="55"/>
      <c r="H48" s="9"/>
      <c r="I48" s="55"/>
      <c r="J48" s="9"/>
      <c r="K48" s="55"/>
      <c r="L48" s="55"/>
      <c r="M48" s="55"/>
      <c r="N48" s="55"/>
      <c r="O48" s="55"/>
      <c r="P48" s="55"/>
      <c r="Q48" s="55"/>
      <c r="R48" s="55"/>
      <c r="S48" s="113"/>
      <c r="T48" s="113"/>
      <c r="U48" s="56"/>
    </row>
    <row r="49" spans="1:21" ht="30.75">
      <c r="A49" s="58"/>
      <c r="B49" s="57" t="s">
        <v>316</v>
      </c>
      <c r="C49" s="57"/>
      <c r="D49" s="9"/>
      <c r="E49" s="55"/>
      <c r="F49" s="9"/>
      <c r="G49" s="55"/>
      <c r="H49" s="9"/>
      <c r="I49" s="55"/>
      <c r="J49" s="9"/>
      <c r="K49" s="55"/>
      <c r="L49" s="55"/>
      <c r="M49" s="55"/>
      <c r="N49" s="55"/>
      <c r="O49" s="55"/>
      <c r="P49" s="55"/>
      <c r="Q49" s="55"/>
      <c r="R49" s="55"/>
      <c r="S49" s="113"/>
      <c r="T49" s="113"/>
      <c r="U49" s="56"/>
    </row>
    <row r="50" spans="1:21" ht="15">
      <c r="A50" s="54">
        <v>1</v>
      </c>
      <c r="B50" s="9" t="s">
        <v>242</v>
      </c>
      <c r="C50" s="9"/>
      <c r="D50" s="9"/>
      <c r="E50" s="55"/>
      <c r="F50" s="9"/>
      <c r="G50" s="55"/>
      <c r="H50" s="9"/>
      <c r="I50" s="55"/>
      <c r="J50" s="9"/>
      <c r="K50" s="55"/>
      <c r="L50" s="55"/>
      <c r="M50" s="55"/>
      <c r="N50" s="55"/>
      <c r="O50" s="55"/>
      <c r="P50" s="55"/>
      <c r="Q50" s="55"/>
      <c r="R50" s="55"/>
      <c r="S50" s="113"/>
      <c r="T50" s="113"/>
      <c r="U50" s="56"/>
    </row>
    <row r="51" spans="1:21" ht="15">
      <c r="A51" s="54">
        <v>2</v>
      </c>
      <c r="B51" s="9" t="s">
        <v>244</v>
      </c>
      <c r="C51" s="9"/>
      <c r="D51" s="9"/>
      <c r="E51" s="55"/>
      <c r="F51" s="9"/>
      <c r="G51" s="55"/>
      <c r="H51" s="9"/>
      <c r="I51" s="55"/>
      <c r="J51" s="9"/>
      <c r="K51" s="55"/>
      <c r="L51" s="55"/>
      <c r="M51" s="55"/>
      <c r="N51" s="55"/>
      <c r="O51" s="55"/>
      <c r="P51" s="55"/>
      <c r="Q51" s="55"/>
      <c r="R51" s="55"/>
      <c r="S51" s="113"/>
      <c r="T51" s="113"/>
      <c r="U51" s="56"/>
    </row>
    <row r="52" spans="1:21" ht="15.75" thickBot="1">
      <c r="A52" s="49" t="s">
        <v>243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114"/>
      <c r="T52" s="114"/>
      <c r="U52" s="51"/>
    </row>
    <row r="53" spans="1:21" ht="15">
      <c r="A53" s="47"/>
      <c r="B53" s="47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ht="15">
      <c r="A54" s="47"/>
      <c r="B54" s="429" t="s">
        <v>109</v>
      </c>
      <c r="C54" s="429"/>
      <c r="D54" s="42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15">
      <c r="A55" s="47"/>
      <c r="B55" s="48" t="s">
        <v>107</v>
      </c>
      <c r="C55" s="30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ht="15">
      <c r="A56" s="47"/>
      <c r="B56" s="429" t="s">
        <v>108</v>
      </c>
      <c r="C56" s="429"/>
      <c r="D56" s="429"/>
      <c r="E56" s="429"/>
      <c r="F56" s="429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ht="15">
      <c r="A57" s="24"/>
      <c r="B57" s="1" t="s">
        <v>115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5">
      <c r="A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5">
      <c r="A59" s="24"/>
      <c r="B59" s="443" t="s">
        <v>48</v>
      </c>
      <c r="C59" s="443"/>
      <c r="D59" s="443"/>
      <c r="E59" s="443"/>
      <c r="F59" s="443"/>
      <c r="G59" s="443"/>
      <c r="H59" s="443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5">
      <c r="A60" s="24"/>
      <c r="B60" s="10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ht="15">
      <c r="A62" s="11"/>
    </row>
    <row r="63" spans="1:9" ht="15">
      <c r="A63" s="17"/>
      <c r="C63" s="18"/>
      <c r="G63" s="26"/>
      <c r="H63" s="19"/>
      <c r="I63" s="26"/>
    </row>
    <row r="64" spans="4:21" ht="15">
      <c r="D64" s="21"/>
      <c r="G64" s="20"/>
      <c r="I64" s="20"/>
      <c r="J64" s="20"/>
      <c r="K64" s="20"/>
      <c r="M64" s="26"/>
      <c r="N64" s="26"/>
      <c r="O64" s="26"/>
      <c r="P64" s="26"/>
      <c r="Q64" s="26"/>
      <c r="R64" s="26"/>
      <c r="S64" s="26"/>
      <c r="T64" s="26"/>
      <c r="U64" s="19"/>
    </row>
    <row r="65" spans="1:9" ht="15">
      <c r="A65" s="14"/>
      <c r="D65" s="13"/>
      <c r="I65" s="110"/>
    </row>
  </sheetData>
  <sheetProtection/>
  <mergeCells count="22">
    <mergeCell ref="B59:H59"/>
    <mergeCell ref="F17:G17"/>
    <mergeCell ref="H17:I17"/>
    <mergeCell ref="J17:K17"/>
    <mergeCell ref="D17:E17"/>
    <mergeCell ref="A48:B48"/>
    <mergeCell ref="A7:U7"/>
    <mergeCell ref="A16:A18"/>
    <mergeCell ref="B16:B18"/>
    <mergeCell ref="C16:C18"/>
    <mergeCell ref="D16:M16"/>
    <mergeCell ref="N16:N18"/>
    <mergeCell ref="O16:R16"/>
    <mergeCell ref="S16:T16"/>
    <mergeCell ref="L17:M17"/>
    <mergeCell ref="Q17:R17"/>
    <mergeCell ref="O17:O18"/>
    <mergeCell ref="U16:U18"/>
    <mergeCell ref="B56:F56"/>
    <mergeCell ref="B54:D54"/>
    <mergeCell ref="S17:T17"/>
    <mergeCell ref="P17:P18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view="pageBreakPreview" zoomScale="77" zoomScaleSheetLayoutView="77" zoomScalePageLayoutView="0" workbookViewId="0" topLeftCell="A25">
      <selection activeCell="F45" sqref="F45"/>
    </sheetView>
  </sheetViews>
  <sheetFormatPr defaultColWidth="9.00390625" defaultRowHeight="15.75"/>
  <cols>
    <col min="1" max="1" width="4.375" style="130" customWidth="1"/>
    <col min="2" max="2" width="46.25390625" style="130" customWidth="1"/>
    <col min="3" max="3" width="11.375" style="130" customWidth="1"/>
    <col min="4" max="4" width="15.75390625" style="130" customWidth="1"/>
    <col min="5" max="7" width="12.75390625" style="130" customWidth="1"/>
    <col min="8" max="16384" width="9.00390625" style="130" customWidth="1"/>
  </cols>
  <sheetData>
    <row r="1" spans="4:7" ht="14.25" customHeight="1">
      <c r="D1" s="131" t="s">
        <v>134</v>
      </c>
      <c r="E1" s="131"/>
      <c r="F1" s="131"/>
      <c r="G1" s="131"/>
    </row>
    <row r="2" ht="5.25" customHeight="1"/>
    <row r="3" spans="1:3" s="133" customFormat="1" ht="39.75" customHeight="1">
      <c r="A3" s="515" t="s">
        <v>135</v>
      </c>
      <c r="B3" s="516"/>
      <c r="C3" s="516"/>
    </row>
    <row r="4" spans="1:7" ht="23.25" customHeight="1">
      <c r="A4" s="517" t="s">
        <v>136</v>
      </c>
      <c r="B4" s="517"/>
      <c r="D4" s="132"/>
      <c r="E4" s="132"/>
      <c r="F4" s="132"/>
      <c r="G4" s="132"/>
    </row>
    <row r="5" spans="1:7" ht="119.25" customHeight="1">
      <c r="A5" s="163" t="s">
        <v>137</v>
      </c>
      <c r="B5" s="163" t="s">
        <v>259</v>
      </c>
      <c r="C5" s="163" t="s">
        <v>138</v>
      </c>
      <c r="D5" s="135" t="s">
        <v>139</v>
      </c>
      <c r="E5" s="135" t="s">
        <v>197</v>
      </c>
      <c r="F5" s="135" t="s">
        <v>198</v>
      </c>
      <c r="G5" s="135" t="s">
        <v>199</v>
      </c>
    </row>
    <row r="6" spans="1:7" ht="12.75" customHeight="1">
      <c r="A6" s="136">
        <v>1</v>
      </c>
      <c r="B6" s="136">
        <f aca="true" t="shared" si="0" ref="B6:G6">+A6+1</f>
        <v>2</v>
      </c>
      <c r="C6" s="136">
        <f t="shared" si="0"/>
        <v>3</v>
      </c>
      <c r="D6" s="136">
        <f t="shared" si="0"/>
        <v>4</v>
      </c>
      <c r="E6" s="136">
        <f t="shared" si="0"/>
        <v>5</v>
      </c>
      <c r="F6" s="136">
        <f t="shared" si="0"/>
        <v>6</v>
      </c>
      <c r="G6" s="136">
        <f t="shared" si="0"/>
        <v>7</v>
      </c>
    </row>
    <row r="7" spans="1:7" ht="15">
      <c r="A7" s="137" t="s">
        <v>203</v>
      </c>
      <c r="B7" s="138" t="s">
        <v>140</v>
      </c>
      <c r="C7" s="134"/>
      <c r="D7" s="137"/>
      <c r="E7" s="137"/>
      <c r="F7" s="137"/>
      <c r="G7" s="137"/>
    </row>
    <row r="8" spans="1:7" ht="15">
      <c r="A8" s="137"/>
      <c r="B8" s="139" t="s">
        <v>141</v>
      </c>
      <c r="C8" s="134" t="s">
        <v>142</v>
      </c>
      <c r="D8" s="136">
        <v>251.391429</v>
      </c>
      <c r="E8" s="136">
        <v>251.391429</v>
      </c>
      <c r="F8" s="136">
        <v>251.391429</v>
      </c>
      <c r="G8" s="136">
        <v>251.391429</v>
      </c>
    </row>
    <row r="9" spans="1:7" ht="15">
      <c r="A9" s="137" t="s">
        <v>206</v>
      </c>
      <c r="B9" s="140" t="s">
        <v>143</v>
      </c>
      <c r="C9" s="134"/>
      <c r="D9" s="141"/>
      <c r="E9" s="141"/>
      <c r="F9" s="141"/>
      <c r="G9" s="141"/>
    </row>
    <row r="10" spans="1:7" ht="15">
      <c r="A10" s="137" t="s">
        <v>207</v>
      </c>
      <c r="B10" s="139" t="s">
        <v>144</v>
      </c>
      <c r="C10" s="134" t="s">
        <v>145</v>
      </c>
      <c r="D10" s="142">
        <v>4535.5</v>
      </c>
      <c r="E10" s="142">
        <v>5225</v>
      </c>
      <c r="F10" s="142">
        <f>E12</f>
        <v>5366.075</v>
      </c>
      <c r="G10" s="142">
        <f>F12</f>
        <v>5629.012674999999</v>
      </c>
    </row>
    <row r="11" spans="1:7" ht="15">
      <c r="A11" s="137" t="s">
        <v>208</v>
      </c>
      <c r="B11" s="139" t="s">
        <v>146</v>
      </c>
      <c r="C11" s="134"/>
      <c r="D11" s="143">
        <v>1.071</v>
      </c>
      <c r="E11" s="177">
        <f>1.027</f>
        <v>1.027</v>
      </c>
      <c r="F11" s="143">
        <v>1.049</v>
      </c>
      <c r="G11" s="143">
        <f>F11</f>
        <v>1.049</v>
      </c>
    </row>
    <row r="12" spans="1:7" ht="30.75">
      <c r="A12" s="137" t="s">
        <v>209</v>
      </c>
      <c r="B12" s="139" t="s">
        <v>147</v>
      </c>
      <c r="C12" s="134" t="s">
        <v>145</v>
      </c>
      <c r="D12" s="142">
        <f>D10*D11</f>
        <v>4857.5205</v>
      </c>
      <c r="E12" s="142">
        <f>E10*E11</f>
        <v>5366.075</v>
      </c>
      <c r="F12" s="142">
        <f>F10*F11</f>
        <v>5629.012674999999</v>
      </c>
      <c r="G12" s="142">
        <f>G10*G11</f>
        <v>5904.834296074999</v>
      </c>
    </row>
    <row r="13" spans="1:7" ht="15">
      <c r="A13" s="137" t="s">
        <v>210</v>
      </c>
      <c r="B13" s="137" t="s">
        <v>148</v>
      </c>
      <c r="C13" s="134"/>
      <c r="D13" s="145">
        <v>5.7344937499999995</v>
      </c>
      <c r="E13" s="145">
        <v>5.7344937499999995</v>
      </c>
      <c r="F13" s="145">
        <v>5.7344937499999995</v>
      </c>
      <c r="G13" s="145">
        <v>5.7344937499999995</v>
      </c>
    </row>
    <row r="14" spans="1:7" ht="30.75">
      <c r="A14" s="137" t="s">
        <v>255</v>
      </c>
      <c r="B14" s="139" t="s">
        <v>149</v>
      </c>
      <c r="C14" s="134" t="s">
        <v>145</v>
      </c>
      <c r="D14" s="145">
        <v>1.8996647728645781</v>
      </c>
      <c r="E14" s="145">
        <v>1.8996647728645781</v>
      </c>
      <c r="F14" s="145">
        <v>1.8996647728645781</v>
      </c>
      <c r="G14" s="145">
        <v>1.8996647728645781</v>
      </c>
    </row>
    <row r="15" spans="1:7" ht="15">
      <c r="A15" s="137" t="s">
        <v>300</v>
      </c>
      <c r="B15" s="139" t="s">
        <v>150</v>
      </c>
      <c r="C15" s="134" t="s">
        <v>151</v>
      </c>
      <c r="D15" s="136">
        <f>D12*D14</f>
        <v>9227.66057731753</v>
      </c>
      <c r="E15" s="136">
        <f>E12*E14</f>
        <v>10193.74364604929</v>
      </c>
      <c r="F15" s="136">
        <f>F12*F14</f>
        <v>10693.237084705705</v>
      </c>
      <c r="G15" s="136">
        <f>G12*G14</f>
        <v>11217.205701856283</v>
      </c>
    </row>
    <row r="16" spans="1:7" ht="30.75">
      <c r="A16" s="137" t="s">
        <v>62</v>
      </c>
      <c r="B16" s="139" t="s">
        <v>152</v>
      </c>
      <c r="C16" s="134"/>
      <c r="D16" s="146"/>
      <c r="E16" s="146"/>
      <c r="F16" s="146"/>
      <c r="G16" s="146"/>
    </row>
    <row r="17" spans="1:7" ht="15">
      <c r="A17" s="137" t="s">
        <v>153</v>
      </c>
      <c r="B17" s="139" t="s">
        <v>154</v>
      </c>
      <c r="C17" s="134" t="s">
        <v>315</v>
      </c>
      <c r="D17" s="144">
        <v>20.568801145224132</v>
      </c>
      <c r="E17" s="144">
        <v>20.568801145224132</v>
      </c>
      <c r="F17" s="144">
        <v>20.568801145224132</v>
      </c>
      <c r="G17" s="144">
        <v>20.568801145224132</v>
      </c>
    </row>
    <row r="18" spans="1:7" ht="15">
      <c r="A18" s="137" t="s">
        <v>155</v>
      </c>
      <c r="B18" s="139" t="s">
        <v>156</v>
      </c>
      <c r="C18" s="134" t="s">
        <v>145</v>
      </c>
      <c r="D18" s="142">
        <f>D15*D17/100</f>
        <v>1898.019154504684</v>
      </c>
      <c r="E18" s="142">
        <f>E15*E17/100</f>
        <v>2096.7308598097984</v>
      </c>
      <c r="F18" s="142">
        <f>F15*F17/100</f>
        <v>2199.4706719404785</v>
      </c>
      <c r="G18" s="142">
        <f>G15*G17/100</f>
        <v>2307.244734865562</v>
      </c>
    </row>
    <row r="19" spans="1:7" ht="15">
      <c r="A19" s="137" t="s">
        <v>157</v>
      </c>
      <c r="B19" s="139" t="s">
        <v>158</v>
      </c>
      <c r="C19" s="134"/>
      <c r="D19" s="141"/>
      <c r="E19" s="141"/>
      <c r="F19" s="141"/>
      <c r="G19" s="141"/>
    </row>
    <row r="20" spans="1:7" ht="15">
      <c r="A20" s="137" t="s">
        <v>159</v>
      </c>
      <c r="B20" s="139" t="s">
        <v>154</v>
      </c>
      <c r="C20" s="134" t="s">
        <v>315</v>
      </c>
      <c r="D20" s="141">
        <v>50</v>
      </c>
      <c r="E20" s="141">
        <v>55</v>
      </c>
      <c r="F20" s="141">
        <v>55</v>
      </c>
      <c r="G20" s="141">
        <v>55</v>
      </c>
    </row>
    <row r="21" spans="1:7" ht="15">
      <c r="A21" s="137" t="s">
        <v>160</v>
      </c>
      <c r="B21" s="139" t="s">
        <v>156</v>
      </c>
      <c r="C21" s="134" t="s">
        <v>145</v>
      </c>
      <c r="D21" s="141">
        <f>ROUND((D15+D18)*D20/100,0)</f>
        <v>5563</v>
      </c>
      <c r="E21" s="141">
        <f>ROUND((E15+E18)*E20/100,0)</f>
        <v>6760</v>
      </c>
      <c r="F21" s="141">
        <f>ROUND((F15+F18)*F20/100,0)</f>
        <v>7091</v>
      </c>
      <c r="G21" s="141">
        <f>ROUND((G15+G18)*G20/100,0)</f>
        <v>7438</v>
      </c>
    </row>
    <row r="22" spans="1:7" ht="15">
      <c r="A22" s="137" t="s">
        <v>161</v>
      </c>
      <c r="B22" s="139" t="s">
        <v>162</v>
      </c>
      <c r="C22" s="134"/>
      <c r="D22" s="141"/>
      <c r="E22" s="141"/>
      <c r="F22" s="141"/>
      <c r="G22" s="141"/>
    </row>
    <row r="23" spans="1:7" ht="15">
      <c r="A23" s="137" t="s">
        <v>163</v>
      </c>
      <c r="B23" s="139" t="s">
        <v>154</v>
      </c>
      <c r="C23" s="134" t="s">
        <v>315</v>
      </c>
      <c r="D23" s="142">
        <v>3.6764582017408745</v>
      </c>
      <c r="E23" s="142">
        <v>5</v>
      </c>
      <c r="F23" s="142">
        <v>6</v>
      </c>
      <c r="G23" s="142">
        <v>7</v>
      </c>
    </row>
    <row r="24" spans="1:7" ht="15">
      <c r="A24" s="137" t="s">
        <v>164</v>
      </c>
      <c r="B24" s="139" t="s">
        <v>156</v>
      </c>
      <c r="C24" s="134" t="s">
        <v>145</v>
      </c>
      <c r="D24" s="141">
        <f>ROUND((D15+D18)*D23/100,0)</f>
        <v>409</v>
      </c>
      <c r="E24" s="141">
        <f>ROUND((E15+E18)*E23/100,0)</f>
        <v>615</v>
      </c>
      <c r="F24" s="141">
        <f>ROUND((F15+F18)*F23/100,0)</f>
        <v>774</v>
      </c>
      <c r="G24" s="141">
        <f>ROUND((G15+G18)*G23/100,0)</f>
        <v>947</v>
      </c>
    </row>
    <row r="25" spans="1:7" ht="15">
      <c r="A25" s="137" t="s">
        <v>165</v>
      </c>
      <c r="B25" s="147" t="s">
        <v>166</v>
      </c>
      <c r="C25" s="134" t="s">
        <v>145</v>
      </c>
      <c r="D25" s="141"/>
      <c r="E25" s="141"/>
      <c r="F25" s="141"/>
      <c r="G25" s="141"/>
    </row>
    <row r="26" spans="1:7" ht="15">
      <c r="A26" s="137" t="s">
        <v>167</v>
      </c>
      <c r="B26" s="139" t="s">
        <v>154</v>
      </c>
      <c r="C26" s="134" t="s">
        <v>315</v>
      </c>
      <c r="D26" s="144"/>
      <c r="E26" s="144"/>
      <c r="F26" s="144"/>
      <c r="G26" s="144"/>
    </row>
    <row r="27" spans="1:7" ht="15">
      <c r="A27" s="137" t="s">
        <v>168</v>
      </c>
      <c r="B27" s="139" t="s">
        <v>156</v>
      </c>
      <c r="C27" s="134" t="s">
        <v>145</v>
      </c>
      <c r="D27" s="142"/>
      <c r="E27" s="142"/>
      <c r="F27" s="142"/>
      <c r="G27" s="142"/>
    </row>
    <row r="28" spans="1:7" ht="30.75">
      <c r="A28" s="137" t="s">
        <v>169</v>
      </c>
      <c r="B28" s="139" t="s">
        <v>170</v>
      </c>
      <c r="C28" s="134"/>
      <c r="D28" s="141"/>
      <c r="E28" s="141"/>
      <c r="F28" s="141"/>
      <c r="G28" s="141"/>
    </row>
    <row r="29" spans="1:7" ht="15">
      <c r="A29" s="137" t="s">
        <v>171</v>
      </c>
      <c r="B29" s="139" t="s">
        <v>154</v>
      </c>
      <c r="C29" s="134" t="s">
        <v>315</v>
      </c>
      <c r="D29" s="142">
        <v>173.37154603372622</v>
      </c>
      <c r="E29" s="142">
        <v>173.37154603372622</v>
      </c>
      <c r="F29" s="142">
        <v>173.37154603372622</v>
      </c>
      <c r="G29" s="142">
        <v>173.37154603372622</v>
      </c>
    </row>
    <row r="30" spans="1:7" ht="15">
      <c r="A30" s="137" t="s">
        <v>172</v>
      </c>
      <c r="B30" s="139" t="s">
        <v>156</v>
      </c>
      <c r="C30" s="134" t="s">
        <v>145</v>
      </c>
      <c r="D30" s="142">
        <f>(D15+D18+D21+D24)*D29/100</f>
        <v>29642.51168695523</v>
      </c>
      <c r="E30" s="142">
        <f>(E15+E18+E21+E24)*E29/100</f>
        <v>34094.33718567618</v>
      </c>
      <c r="F30" s="142">
        <f>(F15+F18+F21+F24)*F29/100</f>
        <v>35987.95885886019</v>
      </c>
      <c r="G30" s="142">
        <f>(G15+G18+G21+G24)*G29/100</f>
        <v>37984.752949637645</v>
      </c>
    </row>
    <row r="31" spans="1:7" ht="15">
      <c r="A31" s="137" t="s">
        <v>173</v>
      </c>
      <c r="B31" s="139" t="s">
        <v>174</v>
      </c>
      <c r="C31" s="134" t="s">
        <v>145</v>
      </c>
      <c r="D31" s="142">
        <f>D15+D18+D21+D24+D30+D27</f>
        <v>46740.191418777446</v>
      </c>
      <c r="E31" s="142">
        <f>E15+E18+E21+E24+E30+E27</f>
        <v>53759.81169153527</v>
      </c>
      <c r="F31" s="142">
        <f>F15+F18+F21+F24+F30+F27</f>
        <v>56745.66661550637</v>
      </c>
      <c r="G31" s="142">
        <f>G15+G18+G21+G24+G30+G27</f>
        <v>59894.20338635949</v>
      </c>
    </row>
    <row r="32" spans="1:7" ht="15">
      <c r="A32" s="137"/>
      <c r="B32" s="139"/>
      <c r="C32" s="134"/>
      <c r="D32" s="137"/>
      <c r="E32" s="137"/>
      <c r="F32" s="137"/>
      <c r="G32" s="137"/>
    </row>
    <row r="33" spans="1:7" ht="15">
      <c r="A33" s="137"/>
      <c r="B33" s="139" t="s">
        <v>175</v>
      </c>
      <c r="C33" s="134" t="s">
        <v>176</v>
      </c>
      <c r="D33" s="137"/>
      <c r="E33" s="137"/>
      <c r="F33" s="137"/>
      <c r="G33" s="137"/>
    </row>
    <row r="34" spans="1:7" ht="15">
      <c r="A34" s="137"/>
      <c r="B34" s="139" t="s">
        <v>177</v>
      </c>
      <c r="C34" s="134" t="s">
        <v>176</v>
      </c>
      <c r="D34" s="137"/>
      <c r="E34" s="137"/>
      <c r="F34" s="137"/>
      <c r="G34" s="137"/>
    </row>
    <row r="35" spans="1:7" ht="15">
      <c r="A35" s="137"/>
      <c r="B35" s="139" t="s">
        <v>178</v>
      </c>
      <c r="C35" s="134" t="s">
        <v>176</v>
      </c>
      <c r="D35" s="137"/>
      <c r="E35" s="137"/>
      <c r="F35" s="137"/>
      <c r="G35" s="137"/>
    </row>
    <row r="36" spans="1:7" ht="15">
      <c r="A36" s="137"/>
      <c r="B36" s="139" t="s">
        <v>179</v>
      </c>
      <c r="C36" s="134" t="s">
        <v>176</v>
      </c>
      <c r="D36" s="148"/>
      <c r="E36" s="148"/>
      <c r="F36" s="148"/>
      <c r="G36" s="148"/>
    </row>
    <row r="37" spans="1:7" ht="15">
      <c r="A37" s="137"/>
      <c r="B37" s="139"/>
      <c r="C37" s="134"/>
      <c r="D37" s="137"/>
      <c r="E37" s="137"/>
      <c r="F37" s="137"/>
      <c r="G37" s="137"/>
    </row>
    <row r="38" spans="1:7" ht="27">
      <c r="A38" s="137" t="s">
        <v>263</v>
      </c>
      <c r="B38" s="140" t="s">
        <v>180</v>
      </c>
      <c r="C38" s="134"/>
      <c r="D38" s="167">
        <f>D39+D41</f>
        <v>143502.7742339793</v>
      </c>
      <c r="E38" s="167">
        <f>E39+E41</f>
        <v>164813.93838338566</v>
      </c>
      <c r="F38" s="167">
        <f>F39+F41</f>
        <v>173950.56493792025</v>
      </c>
      <c r="G38" s="167">
        <f>G39+G41</f>
        <v>183584.2844755066</v>
      </c>
    </row>
    <row r="39" spans="1:7" ht="15">
      <c r="A39" s="137" t="s">
        <v>331</v>
      </c>
      <c r="B39" s="139" t="s">
        <v>181</v>
      </c>
      <c r="C39" s="134" t="s">
        <v>176</v>
      </c>
      <c r="D39" s="168">
        <v>2501.7720839793</v>
      </c>
      <c r="E39" s="168">
        <f>D39*1.054</f>
        <v>2636.8677765141824</v>
      </c>
      <c r="F39" s="168">
        <f>E39*F$11</f>
        <v>2766.074297563377</v>
      </c>
      <c r="G39" s="168">
        <f>F39*G$11</f>
        <v>2901.6119381439826</v>
      </c>
    </row>
    <row r="40" spans="1:7" ht="15">
      <c r="A40" s="137" t="s">
        <v>332</v>
      </c>
      <c r="B40" s="139" t="s">
        <v>182</v>
      </c>
      <c r="C40" s="134" t="s">
        <v>183</v>
      </c>
      <c r="D40" s="169"/>
      <c r="E40" s="169"/>
      <c r="F40" s="169"/>
      <c r="G40" s="169"/>
    </row>
    <row r="41" spans="1:7" ht="15">
      <c r="A41" s="137" t="s">
        <v>333</v>
      </c>
      <c r="B41" s="139" t="s">
        <v>184</v>
      </c>
      <c r="C41" s="134" t="s">
        <v>183</v>
      </c>
      <c r="D41" s="170">
        <f>D31*12*D8/1000</f>
        <v>141001.00215</v>
      </c>
      <c r="E41" s="170">
        <f>E31*12*E8/1000</f>
        <v>162177.07060687148</v>
      </c>
      <c r="F41" s="170">
        <f>F31*12*F8/1000</f>
        <v>171184.49064035687</v>
      </c>
      <c r="G41" s="170">
        <f>G31*12*G8/1000</f>
        <v>180682.6725373626</v>
      </c>
    </row>
    <row r="42" spans="1:7" ht="27">
      <c r="A42" s="137" t="s">
        <v>265</v>
      </c>
      <c r="B42" s="140" t="s">
        <v>185</v>
      </c>
      <c r="C42" s="134"/>
      <c r="D42" s="171"/>
      <c r="E42" s="171"/>
      <c r="F42" s="171"/>
      <c r="G42" s="171"/>
    </row>
    <row r="43" spans="1:7" ht="30.75">
      <c r="A43" s="137" t="s">
        <v>211</v>
      </c>
      <c r="B43" s="139" t="s">
        <v>186</v>
      </c>
      <c r="C43" s="134" t="s">
        <v>142</v>
      </c>
      <c r="D43" s="171"/>
      <c r="E43" s="171"/>
      <c r="F43" s="171"/>
      <c r="G43" s="171"/>
    </row>
    <row r="44" spans="1:7" ht="15">
      <c r="A44" s="137" t="s">
        <v>212</v>
      </c>
      <c r="B44" s="139" t="s">
        <v>187</v>
      </c>
      <c r="C44" s="134" t="s">
        <v>145</v>
      </c>
      <c r="D44" s="171"/>
      <c r="E44" s="171"/>
      <c r="F44" s="171"/>
      <c r="G44" s="171"/>
    </row>
    <row r="45" spans="1:7" ht="15">
      <c r="A45" s="137" t="s">
        <v>213</v>
      </c>
      <c r="B45" s="139" t="s">
        <v>181</v>
      </c>
      <c r="C45" s="134" t="s">
        <v>176</v>
      </c>
      <c r="D45" s="171"/>
      <c r="E45" s="171"/>
      <c r="F45" s="171"/>
      <c r="G45" s="171"/>
    </row>
    <row r="46" spans="1:7" ht="15">
      <c r="A46" s="137" t="s">
        <v>270</v>
      </c>
      <c r="B46" s="139" t="s">
        <v>188</v>
      </c>
      <c r="C46" s="134" t="s">
        <v>176</v>
      </c>
      <c r="D46" s="172"/>
      <c r="E46" s="172"/>
      <c r="F46" s="172"/>
      <c r="G46" s="172"/>
    </row>
    <row r="47" spans="1:7" ht="30.75">
      <c r="A47" s="137" t="s">
        <v>271</v>
      </c>
      <c r="B47" s="139" t="s">
        <v>189</v>
      </c>
      <c r="C47" s="134" t="s">
        <v>176</v>
      </c>
      <c r="D47" s="173"/>
      <c r="E47" s="173"/>
      <c r="F47" s="173"/>
      <c r="G47" s="173"/>
    </row>
    <row r="48" spans="1:7" ht="15">
      <c r="A48" s="137" t="s">
        <v>272</v>
      </c>
      <c r="B48" s="140" t="s">
        <v>190</v>
      </c>
      <c r="C48" s="134"/>
      <c r="D48" s="173"/>
      <c r="E48" s="173"/>
      <c r="F48" s="173"/>
      <c r="G48" s="173"/>
    </row>
    <row r="49" spans="1:7" ht="30.75">
      <c r="A49" s="137" t="s">
        <v>214</v>
      </c>
      <c r="B49" s="139" t="s">
        <v>191</v>
      </c>
      <c r="C49" s="134" t="s">
        <v>142</v>
      </c>
      <c r="D49" s="174">
        <f>D8</f>
        <v>251.391429</v>
      </c>
      <c r="E49" s="174">
        <f>E8</f>
        <v>251.391429</v>
      </c>
      <c r="F49" s="174">
        <f>F8</f>
        <v>251.391429</v>
      </c>
      <c r="G49" s="174">
        <f>G8</f>
        <v>251.391429</v>
      </c>
    </row>
    <row r="50" spans="1:7" ht="15">
      <c r="A50" s="137" t="s">
        <v>215</v>
      </c>
      <c r="B50" s="139" t="s">
        <v>192</v>
      </c>
      <c r="C50" s="134" t="s">
        <v>145</v>
      </c>
      <c r="D50" s="174">
        <v>683</v>
      </c>
      <c r="E50" s="174">
        <v>683</v>
      </c>
      <c r="F50" s="174">
        <v>683</v>
      </c>
      <c r="G50" s="174">
        <v>683</v>
      </c>
    </row>
    <row r="51" spans="1:7" ht="18" customHeight="1">
      <c r="A51" s="137" t="s">
        <v>274</v>
      </c>
      <c r="B51" s="139" t="s">
        <v>193</v>
      </c>
      <c r="C51" s="134" t="s">
        <v>176</v>
      </c>
      <c r="D51" s="175">
        <f>D49*D50*12/1000</f>
        <v>2060.404152084</v>
      </c>
      <c r="E51" s="168">
        <f>D51*1.054</f>
        <v>2171.665976296536</v>
      </c>
      <c r="F51" s="168">
        <f>E51*F$11</f>
        <v>2278.0776091350663</v>
      </c>
      <c r="G51" s="168">
        <f>F51*G$11</f>
        <v>2389.7034119826844</v>
      </c>
    </row>
    <row r="52" spans="1:7" ht="15">
      <c r="A52" s="149" t="s">
        <v>194</v>
      </c>
      <c r="B52" s="140" t="s">
        <v>195</v>
      </c>
      <c r="C52" s="134" t="s">
        <v>176</v>
      </c>
      <c r="D52" s="176">
        <f>D51+D38</f>
        <v>145563.1783860633</v>
      </c>
      <c r="E52" s="176">
        <f>E51+E38</f>
        <v>166985.60435968218</v>
      </c>
      <c r="F52" s="176">
        <f>F51+F38</f>
        <v>176228.64254705532</v>
      </c>
      <c r="G52" s="176">
        <f>G51+G38</f>
        <v>185973.9878874893</v>
      </c>
    </row>
    <row r="53" spans="1:7" ht="20.25" customHeight="1">
      <c r="A53" s="149" t="s">
        <v>133</v>
      </c>
      <c r="B53" s="140" t="s">
        <v>196</v>
      </c>
      <c r="C53" s="134" t="s">
        <v>145</v>
      </c>
      <c r="D53" s="174">
        <f>ROUND(D52/D49/12*1000,0)</f>
        <v>48252</v>
      </c>
      <c r="E53" s="174">
        <f>ROUND(E52/E49/12*1000,0)</f>
        <v>55354</v>
      </c>
      <c r="F53" s="174">
        <f>ROUND(F52/F49/12*1000,0)</f>
        <v>58418</v>
      </c>
      <c r="G53" s="174">
        <f>ROUND(G52/G49/12*1000,0)</f>
        <v>61648</v>
      </c>
    </row>
    <row r="54" spans="2:7" ht="28.5" customHeight="1">
      <c r="B54" s="164" t="s">
        <v>200</v>
      </c>
      <c r="C54" s="165"/>
      <c r="D54" s="166"/>
      <c r="E54" s="166">
        <f>E41/D41%</f>
        <v>115.01838152493691</v>
      </c>
      <c r="F54" s="166">
        <f>F41/E41%</f>
        <v>105.55406507207175</v>
      </c>
      <c r="G54" s="166">
        <f>G41/F41%</f>
        <v>105.54850609507642</v>
      </c>
    </row>
    <row r="55" spans="1:7" s="152" customFormat="1" ht="15" hidden="1">
      <c r="A55" s="150"/>
      <c r="B55" s="150"/>
      <c r="C55" s="150"/>
      <c r="D55" s="151"/>
      <c r="E55" s="151"/>
      <c r="F55" s="151"/>
      <c r="G55" s="151"/>
    </row>
    <row r="56" spans="1:7" s="152" customFormat="1" ht="15">
      <c r="A56" s="150"/>
      <c r="B56" s="150"/>
      <c r="C56" s="150"/>
      <c r="D56" s="151"/>
      <c r="E56" s="151"/>
      <c r="F56" s="151"/>
      <c r="G56" s="151"/>
    </row>
    <row r="57" spans="1:7" s="152" customFormat="1" ht="15">
      <c r="A57" s="150"/>
      <c r="B57" s="150"/>
      <c r="C57" s="150"/>
      <c r="D57" s="151"/>
      <c r="E57" s="151"/>
      <c r="F57" s="151"/>
      <c r="G57" s="151"/>
    </row>
    <row r="58" spans="2:7" ht="15">
      <c r="B58" s="153"/>
      <c r="C58" s="153"/>
      <c r="D58" s="155"/>
      <c r="E58" s="155"/>
      <c r="F58" s="155"/>
      <c r="G58" s="155"/>
    </row>
    <row r="59" spans="2:3" s="156" customFormat="1" ht="12.75">
      <c r="B59" s="157"/>
      <c r="C59" s="158"/>
    </row>
    <row r="60" spans="2:3" ht="15">
      <c r="B60" s="159"/>
      <c r="C60" s="132"/>
    </row>
    <row r="61" spans="2:7" ht="15">
      <c r="B61" s="159"/>
      <c r="C61" s="132"/>
      <c r="D61" s="154"/>
      <c r="E61" s="154"/>
      <c r="F61" s="154"/>
      <c r="G61" s="154"/>
    </row>
    <row r="62" spans="2:3" ht="15">
      <c r="B62" s="159"/>
      <c r="C62" s="132"/>
    </row>
    <row r="63" spans="2:3" ht="15">
      <c r="B63" s="159"/>
      <c r="C63" s="132"/>
    </row>
    <row r="64" spans="2:3" ht="15">
      <c r="B64" s="159"/>
      <c r="C64" s="132"/>
    </row>
    <row r="65" spans="2:7" ht="15">
      <c r="B65" s="159"/>
      <c r="C65" s="132"/>
      <c r="D65" s="160"/>
      <c r="E65" s="160"/>
      <c r="F65" s="160"/>
      <c r="G65" s="160"/>
    </row>
    <row r="66" spans="2:7" ht="15">
      <c r="B66" s="159"/>
      <c r="C66" s="132"/>
      <c r="D66" s="161"/>
      <c r="E66" s="161"/>
      <c r="F66" s="161"/>
      <c r="G66" s="161"/>
    </row>
    <row r="67" spans="2:7" ht="15">
      <c r="B67" s="159"/>
      <c r="C67" s="132"/>
      <c r="D67" s="162"/>
      <c r="E67" s="162"/>
      <c r="F67" s="162"/>
      <c r="G67" s="162"/>
    </row>
    <row r="68" spans="2:3" ht="15">
      <c r="B68" s="159"/>
      <c r="C68" s="132"/>
    </row>
    <row r="69" spans="2:3" ht="15">
      <c r="B69" s="159"/>
      <c r="C69" s="132"/>
    </row>
    <row r="70" spans="2:3" ht="15">
      <c r="B70" s="159"/>
      <c r="C70" s="132"/>
    </row>
    <row r="71" spans="2:7" ht="15">
      <c r="B71" s="159"/>
      <c r="C71" s="132"/>
      <c r="D71" s="162"/>
      <c r="E71" s="162"/>
      <c r="F71" s="162"/>
      <c r="G71" s="162"/>
    </row>
    <row r="72" spans="2:3" ht="15">
      <c r="B72" s="159"/>
      <c r="C72" s="132"/>
    </row>
    <row r="73" spans="2:3" ht="15">
      <c r="B73" s="159"/>
      <c r="C73" s="132"/>
    </row>
    <row r="74" spans="2:3" ht="15">
      <c r="B74" s="159"/>
      <c r="C74" s="132"/>
    </row>
    <row r="75" spans="2:3" ht="15">
      <c r="B75" s="159"/>
      <c r="C75" s="132"/>
    </row>
    <row r="76" spans="2:3" ht="15">
      <c r="B76" s="159"/>
      <c r="C76" s="132"/>
    </row>
    <row r="77" spans="2:3" ht="15">
      <c r="B77" s="159"/>
      <c r="C77" s="132"/>
    </row>
    <row r="78" spans="2:3" ht="15">
      <c r="B78" s="159"/>
      <c r="C78" s="132"/>
    </row>
    <row r="79" spans="2:3" ht="15">
      <c r="B79" s="159"/>
      <c r="C79" s="132"/>
    </row>
    <row r="80" spans="2:3" ht="15">
      <c r="B80" s="159"/>
      <c r="C80" s="132"/>
    </row>
    <row r="81" spans="2:3" ht="15">
      <c r="B81" s="159"/>
      <c r="C81" s="132"/>
    </row>
    <row r="82" spans="2:3" ht="15">
      <c r="B82" s="159"/>
      <c r="C82" s="132"/>
    </row>
    <row r="83" spans="2:3" ht="15">
      <c r="B83" s="159"/>
      <c r="C83" s="132"/>
    </row>
    <row r="84" spans="2:3" ht="15">
      <c r="B84" s="159"/>
      <c r="C84" s="132"/>
    </row>
    <row r="85" spans="2:3" ht="15">
      <c r="B85" s="159"/>
      <c r="C85" s="132"/>
    </row>
    <row r="86" spans="2:3" ht="15">
      <c r="B86" s="159"/>
      <c r="C86" s="132"/>
    </row>
    <row r="87" spans="2:3" ht="15">
      <c r="B87" s="159"/>
      <c r="C87" s="132"/>
    </row>
    <row r="88" spans="2:3" ht="15">
      <c r="B88" s="159"/>
      <c r="C88" s="132"/>
    </row>
    <row r="89" spans="2:3" ht="15">
      <c r="B89" s="159"/>
      <c r="C89" s="132"/>
    </row>
    <row r="90" spans="2:3" ht="15">
      <c r="B90" s="159"/>
      <c r="C90" s="132"/>
    </row>
    <row r="91" spans="2:3" ht="15">
      <c r="B91" s="159"/>
      <c r="C91" s="132"/>
    </row>
    <row r="92" spans="2:3" ht="15">
      <c r="B92" s="159"/>
      <c r="C92" s="132"/>
    </row>
    <row r="93" spans="2:3" ht="15">
      <c r="B93" s="159"/>
      <c r="C93" s="132"/>
    </row>
    <row r="94" spans="2:3" ht="15">
      <c r="B94" s="159"/>
      <c r="C94" s="132"/>
    </row>
    <row r="95" spans="2:3" ht="15">
      <c r="B95" s="159"/>
      <c r="C95" s="132"/>
    </row>
    <row r="96" spans="2:3" ht="15">
      <c r="B96" s="159"/>
      <c r="C96" s="132"/>
    </row>
    <row r="97" spans="2:3" ht="15">
      <c r="B97" s="159"/>
      <c r="C97" s="132"/>
    </row>
    <row r="98" spans="2:3" ht="15">
      <c r="B98" s="159"/>
      <c r="C98" s="132"/>
    </row>
    <row r="99" spans="2:3" ht="15">
      <c r="B99" s="159"/>
      <c r="C99" s="132"/>
    </row>
    <row r="100" spans="2:3" ht="15">
      <c r="B100" s="159"/>
      <c r="C100" s="132"/>
    </row>
    <row r="101" spans="2:3" ht="15">
      <c r="B101" s="159"/>
      <c r="C101" s="132"/>
    </row>
    <row r="102" spans="2:3" ht="15">
      <c r="B102" s="159"/>
      <c r="C102" s="132"/>
    </row>
    <row r="103" spans="2:3" ht="15">
      <c r="B103" s="159"/>
      <c r="C103" s="132"/>
    </row>
    <row r="104" spans="2:3" ht="15">
      <c r="B104" s="159"/>
      <c r="C104" s="132"/>
    </row>
    <row r="105" spans="2:3" ht="15">
      <c r="B105" s="159"/>
      <c r="C105" s="132"/>
    </row>
    <row r="106" spans="2:3" ht="15">
      <c r="B106" s="159"/>
      <c r="C106" s="132"/>
    </row>
    <row r="107" spans="2:3" ht="15">
      <c r="B107" s="159"/>
      <c r="C107" s="132"/>
    </row>
    <row r="108" spans="2:3" ht="15">
      <c r="B108" s="159"/>
      <c r="C108" s="132"/>
    </row>
    <row r="109" spans="2:3" ht="15">
      <c r="B109" s="159"/>
      <c r="C109" s="132"/>
    </row>
    <row r="110" spans="2:3" ht="15">
      <c r="B110" s="159"/>
      <c r="C110" s="132"/>
    </row>
    <row r="111" spans="2:3" ht="15">
      <c r="B111" s="159"/>
      <c r="C111" s="132"/>
    </row>
    <row r="112" spans="2:3" ht="15">
      <c r="B112" s="159"/>
      <c r="C112" s="132"/>
    </row>
    <row r="113" spans="2:3" ht="15">
      <c r="B113" s="159"/>
      <c r="C113" s="132"/>
    </row>
    <row r="114" spans="2:3" ht="15">
      <c r="B114" s="159"/>
      <c r="C114" s="132"/>
    </row>
    <row r="115" spans="2:3" ht="15">
      <c r="B115" s="159"/>
      <c r="C115" s="132"/>
    </row>
    <row r="116" spans="2:3" ht="15">
      <c r="B116" s="159"/>
      <c r="C116" s="132"/>
    </row>
    <row r="117" ht="15">
      <c r="C117" s="132"/>
    </row>
    <row r="118" ht="15">
      <c r="C118" s="132"/>
    </row>
    <row r="119" ht="15">
      <c r="C119" s="132"/>
    </row>
    <row r="120" ht="15">
      <c r="C120" s="132"/>
    </row>
    <row r="121" ht="15">
      <c r="C121" s="132"/>
    </row>
    <row r="122" ht="15">
      <c r="C122" s="132"/>
    </row>
    <row r="123" ht="15">
      <c r="C123" s="132"/>
    </row>
    <row r="124" ht="15">
      <c r="C124" s="132"/>
    </row>
    <row r="125" ht="15">
      <c r="C125" s="132"/>
    </row>
    <row r="126" ht="15">
      <c r="C126" s="132"/>
    </row>
    <row r="127" ht="15">
      <c r="C127" s="132"/>
    </row>
    <row r="128" ht="15">
      <c r="C128" s="132"/>
    </row>
    <row r="129" ht="15">
      <c r="C129" s="132"/>
    </row>
    <row r="130" ht="15">
      <c r="C130" s="132"/>
    </row>
    <row r="131" ht="15">
      <c r="C131" s="132"/>
    </row>
    <row r="132" ht="15">
      <c r="C132" s="132"/>
    </row>
    <row r="133" ht="15">
      <c r="C133" s="132"/>
    </row>
    <row r="134" ht="15">
      <c r="C134" s="132"/>
    </row>
    <row r="135" ht="15">
      <c r="C135" s="132"/>
    </row>
    <row r="136" ht="15">
      <c r="C136" s="132"/>
    </row>
    <row r="137" ht="15">
      <c r="C137" s="132"/>
    </row>
    <row r="138" ht="15">
      <c r="C138" s="132"/>
    </row>
    <row r="139" ht="15">
      <c r="C139" s="132"/>
    </row>
  </sheetData>
  <sheetProtection/>
  <mergeCells count="2">
    <mergeCell ref="A3:C3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89"/>
  <sheetViews>
    <sheetView view="pageBreakPreview" zoomScale="86" zoomScaleSheetLayoutView="86" zoomScalePageLayoutView="0" workbookViewId="0" topLeftCell="A1">
      <pane xSplit="2" ySplit="16" topLeftCell="C41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I54" sqref="I54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ht="15">
      <c r="F1" s="129" t="s">
        <v>117</v>
      </c>
    </row>
    <row r="2" ht="15">
      <c r="F2" s="129" t="s">
        <v>37</v>
      </c>
    </row>
    <row r="3" ht="15">
      <c r="F3" s="129" t="s">
        <v>50</v>
      </c>
    </row>
    <row r="4" ht="15">
      <c r="F4" s="2"/>
    </row>
    <row r="5" ht="15">
      <c r="F5" s="2" t="s">
        <v>38</v>
      </c>
    </row>
    <row r="6" ht="15">
      <c r="F6" s="2" t="s">
        <v>201</v>
      </c>
    </row>
    <row r="7" ht="15">
      <c r="F7" s="2"/>
    </row>
    <row r="8" ht="15">
      <c r="F8" s="2" t="s">
        <v>334</v>
      </c>
    </row>
    <row r="9" ht="15">
      <c r="F9" s="2" t="s">
        <v>335</v>
      </c>
    </row>
    <row r="10" ht="15">
      <c r="F10" s="2" t="s">
        <v>42</v>
      </c>
    </row>
    <row r="11" spans="1:8" ht="36.75" customHeight="1">
      <c r="A11" s="447" t="s">
        <v>49</v>
      </c>
      <c r="B11" s="447"/>
      <c r="C11" s="447"/>
      <c r="D11" s="447"/>
      <c r="E11" s="447"/>
      <c r="F11" s="447"/>
      <c r="H11" s="2"/>
    </row>
    <row r="12" spans="1:8" ht="36.75" customHeight="1">
      <c r="A12" s="454" t="s">
        <v>336</v>
      </c>
      <c r="B12" s="454"/>
      <c r="C12" s="454"/>
      <c r="D12" s="454"/>
      <c r="E12" s="454"/>
      <c r="F12" s="454"/>
      <c r="H12" s="2"/>
    </row>
    <row r="13" ht="15.75" thickBot="1">
      <c r="F13" s="2" t="s">
        <v>286</v>
      </c>
    </row>
    <row r="14" spans="1:9" ht="15">
      <c r="A14" s="448" t="s">
        <v>202</v>
      </c>
      <c r="B14" s="450" t="s">
        <v>259</v>
      </c>
      <c r="C14" s="448">
        <v>2012</v>
      </c>
      <c r="D14" s="452"/>
      <c r="E14" s="453">
        <v>2013</v>
      </c>
      <c r="F14" s="452"/>
      <c r="I14" s="29"/>
    </row>
    <row r="15" spans="1:9" ht="15.75" thickBot="1">
      <c r="A15" s="449"/>
      <c r="B15" s="451"/>
      <c r="C15" s="32" t="s">
        <v>225</v>
      </c>
      <c r="D15" s="33" t="s">
        <v>226</v>
      </c>
      <c r="E15" s="80" t="s">
        <v>225</v>
      </c>
      <c r="F15" s="33" t="s">
        <v>226</v>
      </c>
      <c r="I15" s="29"/>
    </row>
    <row r="16" spans="1:9" ht="15.75" thickBot="1">
      <c r="A16" s="65">
        <v>1</v>
      </c>
      <c r="B16" s="67">
        <v>2</v>
      </c>
      <c r="C16" s="68">
        <v>3</v>
      </c>
      <c r="D16" s="66">
        <v>4</v>
      </c>
      <c r="E16" s="81">
        <v>5</v>
      </c>
      <c r="F16" s="66">
        <v>6</v>
      </c>
      <c r="I16" s="29"/>
    </row>
    <row r="17" spans="1:9" ht="15.75" customHeight="1">
      <c r="A17" s="70" t="s">
        <v>245</v>
      </c>
      <c r="B17" s="61" t="s">
        <v>260</v>
      </c>
      <c r="C17" s="202">
        <v>103.73433086716904</v>
      </c>
      <c r="D17" s="202">
        <f>(25410657+868817)/1000000/1.18</f>
        <v>22.270740677966103</v>
      </c>
      <c r="E17" s="218"/>
      <c r="F17" s="219"/>
      <c r="I17" s="29"/>
    </row>
    <row r="18" spans="1:9" ht="15">
      <c r="A18" s="36"/>
      <c r="B18" s="37" t="s">
        <v>269</v>
      </c>
      <c r="C18" s="203"/>
      <c r="D18" s="220"/>
      <c r="E18" s="221"/>
      <c r="F18" s="222"/>
      <c r="I18" s="29"/>
    </row>
    <row r="19" spans="1:9" ht="30.75">
      <c r="A19" s="36" t="s">
        <v>204</v>
      </c>
      <c r="B19" s="37" t="s">
        <v>71</v>
      </c>
      <c r="C19" s="203">
        <v>103.73433086716904</v>
      </c>
      <c r="D19" s="220">
        <f>5!D17</f>
        <v>22.270740677966103</v>
      </c>
      <c r="E19" s="221"/>
      <c r="F19" s="223"/>
      <c r="I19" s="29"/>
    </row>
    <row r="20" spans="1:9" ht="15.75" thickBot="1">
      <c r="A20" s="38" t="s">
        <v>205</v>
      </c>
      <c r="B20" s="39" t="s">
        <v>31</v>
      </c>
      <c r="C20" s="204"/>
      <c r="D20" s="224"/>
      <c r="E20" s="225"/>
      <c r="F20" s="226"/>
      <c r="I20" s="29"/>
    </row>
    <row r="21" spans="1:9" ht="15">
      <c r="A21" s="70" t="s">
        <v>238</v>
      </c>
      <c r="B21" s="61" t="s">
        <v>7</v>
      </c>
      <c r="C21" s="202">
        <v>68.6349200143854</v>
      </c>
      <c r="D21" s="217">
        <f>SUM(D22,D27:D30)</f>
        <v>93.77588006828991</v>
      </c>
      <c r="E21" s="218"/>
      <c r="F21" s="227"/>
      <c r="G21" s="265"/>
      <c r="I21" s="29"/>
    </row>
    <row r="22" spans="1:9" ht="15">
      <c r="A22" s="34" t="s">
        <v>203</v>
      </c>
      <c r="B22" s="35" t="s">
        <v>261</v>
      </c>
      <c r="C22" s="203">
        <v>21.67935155</v>
      </c>
      <c r="D22" s="220">
        <f>SUM(D24:D26)</f>
        <v>59.97413964518828</v>
      </c>
      <c r="E22" s="221"/>
      <c r="F22" s="223"/>
      <c r="I22" s="29"/>
    </row>
    <row r="23" spans="1:9" ht="15">
      <c r="A23" s="36"/>
      <c r="B23" s="37" t="s">
        <v>269</v>
      </c>
      <c r="C23" s="205"/>
      <c r="D23" s="228"/>
      <c r="E23" s="229"/>
      <c r="F23" s="222"/>
      <c r="I23" s="29"/>
    </row>
    <row r="24" spans="1:9" ht="15">
      <c r="A24" s="36" t="s">
        <v>204</v>
      </c>
      <c r="B24" s="37" t="s">
        <v>28</v>
      </c>
      <c r="C24" s="205">
        <v>18.59374455</v>
      </c>
      <c r="D24" s="228">
        <f>69.7814644622/1.18</f>
        <v>59.13683429000001</v>
      </c>
      <c r="E24" s="229"/>
      <c r="F24" s="223"/>
      <c r="I24" s="29"/>
    </row>
    <row r="25" spans="1:9" ht="15">
      <c r="A25" s="36" t="s">
        <v>205</v>
      </c>
      <c r="B25" s="37" t="s">
        <v>29</v>
      </c>
      <c r="C25" s="205">
        <v>3.085607</v>
      </c>
      <c r="D25" s="228">
        <f>0.912957266818215/1.18</f>
        <v>0.7736925989984873</v>
      </c>
      <c r="E25" s="229"/>
      <c r="F25" s="223"/>
      <c r="I25" s="29"/>
    </row>
    <row r="26" spans="1:9" ht="15">
      <c r="A26" s="36" t="s">
        <v>216</v>
      </c>
      <c r="B26" s="37" t="s">
        <v>30</v>
      </c>
      <c r="C26" s="205"/>
      <c r="D26" s="228">
        <f>0.0750630523039461/1.18</f>
        <v>0.06361275618978483</v>
      </c>
      <c r="E26" s="229"/>
      <c r="F26" s="223"/>
      <c r="I26" s="29"/>
    </row>
    <row r="27" spans="1:9" ht="15">
      <c r="A27" s="34" t="s">
        <v>206</v>
      </c>
      <c r="B27" s="35" t="s">
        <v>262</v>
      </c>
      <c r="C27" s="203">
        <v>24.0214977155088</v>
      </c>
      <c r="D27" s="220">
        <v>21.816105421072198</v>
      </c>
      <c r="E27" s="221"/>
      <c r="F27" s="223"/>
      <c r="G27" s="179"/>
      <c r="I27" s="29"/>
    </row>
    <row r="28" spans="1:9" ht="15">
      <c r="A28" s="34" t="s">
        <v>263</v>
      </c>
      <c r="B28" s="35" t="s">
        <v>264</v>
      </c>
      <c r="C28" s="203">
        <v>6.9275511968766</v>
      </c>
      <c r="D28" s="220">
        <v>1.2803096058397707</v>
      </c>
      <c r="E28" s="221"/>
      <c r="F28" s="222"/>
      <c r="G28" s="179"/>
      <c r="I28" s="29"/>
    </row>
    <row r="29" spans="1:9" ht="15">
      <c r="A29" s="34" t="s">
        <v>265</v>
      </c>
      <c r="B29" s="35" t="s">
        <v>273</v>
      </c>
      <c r="C29" s="203">
        <v>1.030179552</v>
      </c>
      <c r="D29" s="220">
        <v>0.09750075200224556</v>
      </c>
      <c r="E29" s="221"/>
      <c r="F29" s="222"/>
      <c r="G29" s="179"/>
      <c r="I29" s="29"/>
    </row>
    <row r="30" spans="1:9" ht="15">
      <c r="A30" s="34" t="s">
        <v>272</v>
      </c>
      <c r="B30" s="35" t="s">
        <v>266</v>
      </c>
      <c r="C30" s="203">
        <v>14.97634</v>
      </c>
      <c r="D30" s="220">
        <f>10.6078246441874</f>
        <v>10.6078246441874</v>
      </c>
      <c r="E30" s="221"/>
      <c r="F30" s="223"/>
      <c r="G30" s="266"/>
      <c r="I30" s="29"/>
    </row>
    <row r="31" spans="1:9" ht="15">
      <c r="A31" s="36"/>
      <c r="B31" s="37" t="s">
        <v>269</v>
      </c>
      <c r="C31" s="205"/>
      <c r="D31" s="228"/>
      <c r="E31" s="229"/>
      <c r="F31" s="223"/>
      <c r="I31" s="29"/>
    </row>
    <row r="32" spans="1:9" ht="15">
      <c r="A32" s="36" t="s">
        <v>214</v>
      </c>
      <c r="B32" s="37" t="s">
        <v>268</v>
      </c>
      <c r="C32" s="205">
        <v>12.622</v>
      </c>
      <c r="D32" s="228">
        <f>6.83567528475406/1.18</f>
        <v>5.792945156571237</v>
      </c>
      <c r="E32" s="229"/>
      <c r="F32" s="223"/>
      <c r="G32" s="179"/>
      <c r="I32" s="29"/>
    </row>
    <row r="33" spans="1:9" ht="15">
      <c r="A33" s="36" t="s">
        <v>274</v>
      </c>
      <c r="B33" s="37" t="s">
        <v>8</v>
      </c>
      <c r="C33" s="205"/>
      <c r="D33" s="228">
        <f>3.07130172509567/1.18</f>
        <v>2.6027980721149744</v>
      </c>
      <c r="E33" s="229"/>
      <c r="F33" s="223"/>
      <c r="G33" s="179"/>
      <c r="I33" s="29"/>
    </row>
    <row r="34" spans="1:9" ht="15.75" thickBot="1">
      <c r="A34" s="38" t="s">
        <v>0</v>
      </c>
      <c r="B34" s="39" t="s">
        <v>9</v>
      </c>
      <c r="C34" s="206"/>
      <c r="D34" s="230"/>
      <c r="E34" s="231"/>
      <c r="F34" s="226"/>
      <c r="I34" s="29"/>
    </row>
    <row r="35" spans="1:9" ht="15.75" thickBot="1">
      <c r="A35" s="69" t="s">
        <v>239</v>
      </c>
      <c r="B35" s="40" t="s">
        <v>10</v>
      </c>
      <c r="C35" s="207">
        <v>35.099410852783635</v>
      </c>
      <c r="D35" s="232">
        <f>D17-D21</f>
        <v>-71.5051393903238</v>
      </c>
      <c r="E35" s="233"/>
      <c r="F35" s="234"/>
      <c r="I35" s="29"/>
    </row>
    <row r="36" spans="1:9" ht="15">
      <c r="A36" s="70" t="s">
        <v>275</v>
      </c>
      <c r="B36" s="61" t="s">
        <v>276</v>
      </c>
      <c r="C36" s="202"/>
      <c r="D36" s="217">
        <f>D37-D41</f>
        <v>103.5666615875469</v>
      </c>
      <c r="E36" s="218"/>
      <c r="F36" s="227"/>
      <c r="I36" s="29"/>
    </row>
    <row r="37" spans="1:9" ht="15">
      <c r="A37" s="36" t="s">
        <v>203</v>
      </c>
      <c r="B37" s="37" t="s">
        <v>277</v>
      </c>
      <c r="C37" s="205"/>
      <c r="D37" s="228">
        <f>(107596469+4093634)/1000000</f>
        <v>111.690103</v>
      </c>
      <c r="E37" s="229"/>
      <c r="F37" s="223"/>
      <c r="I37" s="29"/>
    </row>
    <row r="38" spans="1:9" ht="15">
      <c r="A38" s="36"/>
      <c r="B38" s="37" t="s">
        <v>267</v>
      </c>
      <c r="C38" s="205"/>
      <c r="D38" s="228"/>
      <c r="E38" s="229"/>
      <c r="F38" s="223"/>
      <c r="I38" s="29"/>
    </row>
    <row r="39" spans="1:9" ht="30.75">
      <c r="A39" s="36" t="s">
        <v>204</v>
      </c>
      <c r="B39" s="37" t="s">
        <v>14</v>
      </c>
      <c r="C39" s="205"/>
      <c r="D39" s="228"/>
      <c r="E39" s="229"/>
      <c r="F39" s="223"/>
      <c r="I39" s="29"/>
    </row>
    <row r="40" spans="1:9" ht="15">
      <c r="A40" s="36" t="s">
        <v>205</v>
      </c>
      <c r="B40" s="41" t="s">
        <v>15</v>
      </c>
      <c r="C40" s="205"/>
      <c r="D40" s="228"/>
      <c r="E40" s="229"/>
      <c r="F40" s="223"/>
      <c r="I40" s="29"/>
    </row>
    <row r="41" spans="1:9" ht="15">
      <c r="A41" s="36" t="s">
        <v>206</v>
      </c>
      <c r="B41" s="37" t="s">
        <v>278</v>
      </c>
      <c r="C41" s="205"/>
      <c r="D41" s="228">
        <v>8.12344141245309</v>
      </c>
      <c r="E41" s="229"/>
      <c r="F41" s="223"/>
      <c r="I41" s="29"/>
    </row>
    <row r="42" spans="1:9" ht="15">
      <c r="A42" s="36"/>
      <c r="B42" s="37" t="s">
        <v>267</v>
      </c>
      <c r="C42" s="205"/>
      <c r="D42" s="228"/>
      <c r="E42" s="229"/>
      <c r="F42" s="223"/>
      <c r="I42" s="29"/>
    </row>
    <row r="43" spans="1:9" ht="15.75" thickBot="1">
      <c r="A43" s="38" t="s">
        <v>207</v>
      </c>
      <c r="B43" s="39" t="s">
        <v>16</v>
      </c>
      <c r="C43" s="206"/>
      <c r="D43" s="230"/>
      <c r="E43" s="231"/>
      <c r="F43" s="226"/>
      <c r="I43" s="29"/>
    </row>
    <row r="44" spans="1:9" ht="15.75" thickBot="1">
      <c r="A44" s="73" t="s">
        <v>279</v>
      </c>
      <c r="B44" s="79" t="s">
        <v>280</v>
      </c>
      <c r="C44" s="208">
        <v>35.099410852783635</v>
      </c>
      <c r="D44" s="235">
        <f>D36+D35</f>
        <v>32.0615221972231</v>
      </c>
      <c r="E44" s="236"/>
      <c r="F44" s="237"/>
      <c r="I44" s="29"/>
    </row>
    <row r="45" spans="1:9" ht="15.75" thickBot="1">
      <c r="A45" s="69" t="s">
        <v>281</v>
      </c>
      <c r="B45" s="40" t="s">
        <v>282</v>
      </c>
      <c r="C45" s="207">
        <v>5.385084166666675</v>
      </c>
      <c r="D45" s="232">
        <v>0</v>
      </c>
      <c r="E45" s="233"/>
      <c r="F45" s="234"/>
      <c r="I45" s="29"/>
    </row>
    <row r="46" spans="1:9" ht="15.75" thickBot="1">
      <c r="A46" s="69" t="s">
        <v>283</v>
      </c>
      <c r="B46" s="40" t="s">
        <v>284</v>
      </c>
      <c r="C46" s="207">
        <v>29.71432668611696</v>
      </c>
      <c r="D46" s="232">
        <f>D44-D45</f>
        <v>32.0615221972231</v>
      </c>
      <c r="E46" s="233"/>
      <c r="F46" s="238"/>
      <c r="I46" s="29"/>
    </row>
    <row r="47" spans="1:9" ht="15">
      <c r="A47" s="70" t="s">
        <v>285</v>
      </c>
      <c r="B47" s="61" t="s">
        <v>26</v>
      </c>
      <c r="C47" s="202"/>
      <c r="D47" s="217"/>
      <c r="E47" s="218"/>
      <c r="F47" s="227"/>
      <c r="I47" s="29"/>
    </row>
    <row r="48" spans="1:9" ht="15">
      <c r="A48" s="36"/>
      <c r="B48" s="37" t="s">
        <v>269</v>
      </c>
      <c r="C48" s="205"/>
      <c r="D48" s="228"/>
      <c r="E48" s="229"/>
      <c r="F48" s="223"/>
      <c r="I48" s="29"/>
    </row>
    <row r="49" spans="1:9" ht="15">
      <c r="A49" s="36" t="s">
        <v>203</v>
      </c>
      <c r="B49" s="37" t="s">
        <v>17</v>
      </c>
      <c r="C49" s="205"/>
      <c r="D49" s="228"/>
      <c r="E49" s="229"/>
      <c r="F49" s="223"/>
      <c r="I49" s="29"/>
    </row>
    <row r="50" spans="1:9" ht="15">
      <c r="A50" s="74" t="s">
        <v>206</v>
      </c>
      <c r="B50" s="37" t="s">
        <v>18</v>
      </c>
      <c r="C50" s="205"/>
      <c r="D50" s="228"/>
      <c r="E50" s="229"/>
      <c r="F50" s="223"/>
      <c r="I50" s="29"/>
    </row>
    <row r="51" spans="1:9" ht="15">
      <c r="A51" s="36" t="s">
        <v>263</v>
      </c>
      <c r="B51" s="37" t="s">
        <v>19</v>
      </c>
      <c r="C51" s="205"/>
      <c r="D51" s="228"/>
      <c r="E51" s="229"/>
      <c r="F51" s="222"/>
      <c r="I51" s="29"/>
    </row>
    <row r="52" spans="1:9" ht="16.5" thickBot="1">
      <c r="A52" s="38" t="s">
        <v>265</v>
      </c>
      <c r="B52" s="39" t="s">
        <v>20</v>
      </c>
      <c r="C52" s="204"/>
      <c r="D52" s="224"/>
      <c r="E52" s="225"/>
      <c r="F52" s="239"/>
      <c r="I52" s="29"/>
    </row>
    <row r="53" spans="1:9" ht="15">
      <c r="A53" s="70" t="s">
        <v>324</v>
      </c>
      <c r="B53" s="61" t="s">
        <v>24</v>
      </c>
      <c r="C53" s="202"/>
      <c r="D53" s="217"/>
      <c r="E53" s="218"/>
      <c r="F53" s="227"/>
      <c r="I53" s="29"/>
    </row>
    <row r="54" spans="1:9" ht="15">
      <c r="A54" s="36" t="s">
        <v>203</v>
      </c>
      <c r="B54" s="180" t="s">
        <v>2</v>
      </c>
      <c r="C54" s="205"/>
      <c r="D54" s="228"/>
      <c r="E54" s="229"/>
      <c r="F54" s="223"/>
      <c r="I54" s="29"/>
    </row>
    <row r="55" spans="1:9" ht="15">
      <c r="A55" s="36" t="s">
        <v>206</v>
      </c>
      <c r="B55" s="37" t="s">
        <v>3</v>
      </c>
      <c r="C55" s="205"/>
      <c r="D55" s="228"/>
      <c r="E55" s="229"/>
      <c r="F55" s="223"/>
      <c r="I55" s="29"/>
    </row>
    <row r="56" spans="1:9" ht="15.75" thickBot="1">
      <c r="A56" s="38"/>
      <c r="B56" s="39" t="s">
        <v>4</v>
      </c>
      <c r="C56" s="206"/>
      <c r="D56" s="230"/>
      <c r="E56" s="231"/>
      <c r="F56" s="226"/>
      <c r="I56" s="29"/>
    </row>
    <row r="57" spans="1:9" ht="15">
      <c r="A57" s="70" t="s">
        <v>287</v>
      </c>
      <c r="B57" s="61" t="s">
        <v>25</v>
      </c>
      <c r="C57" s="202"/>
      <c r="D57" s="217"/>
      <c r="E57" s="218"/>
      <c r="F57" s="240"/>
      <c r="I57" s="29"/>
    </row>
    <row r="58" spans="1:9" ht="15">
      <c r="A58" s="36" t="s">
        <v>203</v>
      </c>
      <c r="B58" s="180" t="s">
        <v>5</v>
      </c>
      <c r="C58" s="205"/>
      <c r="D58" s="228"/>
      <c r="E58" s="229"/>
      <c r="F58" s="223"/>
      <c r="I58" s="29"/>
    </row>
    <row r="59" spans="1:9" ht="15">
      <c r="A59" s="36" t="s">
        <v>206</v>
      </c>
      <c r="B59" s="37" t="s">
        <v>6</v>
      </c>
      <c r="C59" s="205"/>
      <c r="D59" s="228"/>
      <c r="E59" s="229"/>
      <c r="F59" s="223"/>
      <c r="I59" s="29"/>
    </row>
    <row r="60" spans="1:9" ht="15.75" thickBot="1">
      <c r="A60" s="38"/>
      <c r="B60" s="39" t="s">
        <v>4</v>
      </c>
      <c r="C60" s="206"/>
      <c r="D60" s="230"/>
      <c r="E60" s="231"/>
      <c r="F60" s="226"/>
      <c r="I60" s="29"/>
    </row>
    <row r="61" spans="1:9" ht="15">
      <c r="A61" s="70" t="s">
        <v>290</v>
      </c>
      <c r="B61" s="61" t="s">
        <v>288</v>
      </c>
      <c r="C61" s="202">
        <v>8.17399101944444</v>
      </c>
      <c r="D61" s="217"/>
      <c r="E61" s="218"/>
      <c r="F61" s="227"/>
      <c r="I61" s="29"/>
    </row>
    <row r="62" spans="1:9" ht="15">
      <c r="A62" s="34"/>
      <c r="B62" s="37" t="s">
        <v>289</v>
      </c>
      <c r="C62" s="205"/>
      <c r="D62" s="228"/>
      <c r="E62" s="229"/>
      <c r="F62" s="223"/>
      <c r="I62" s="29"/>
    </row>
    <row r="63" spans="1:9" ht="15">
      <c r="A63" s="36" t="s">
        <v>203</v>
      </c>
      <c r="B63" s="37" t="s">
        <v>21</v>
      </c>
      <c r="C63" s="205"/>
      <c r="D63" s="228"/>
      <c r="E63" s="229"/>
      <c r="F63" s="223"/>
      <c r="I63" s="29"/>
    </row>
    <row r="64" spans="1:9" ht="15">
      <c r="A64" s="36" t="s">
        <v>204</v>
      </c>
      <c r="B64" s="37" t="s">
        <v>297</v>
      </c>
      <c r="C64" s="203"/>
      <c r="D64" s="220"/>
      <c r="E64" s="221"/>
      <c r="F64" s="223"/>
      <c r="I64" s="29"/>
    </row>
    <row r="65" spans="1:9" ht="15.75" thickBot="1">
      <c r="A65" s="38" t="s">
        <v>206</v>
      </c>
      <c r="B65" s="39" t="s">
        <v>22</v>
      </c>
      <c r="C65" s="204">
        <v>8.17399101944444</v>
      </c>
      <c r="D65" s="224"/>
      <c r="E65" s="225"/>
      <c r="F65" s="226"/>
      <c r="I65" s="29"/>
    </row>
    <row r="66" spans="1:9" ht="15.75">
      <c r="A66" s="70" t="s">
        <v>292</v>
      </c>
      <c r="B66" s="61" t="s">
        <v>291</v>
      </c>
      <c r="C66" s="209">
        <v>29.71432668611696</v>
      </c>
      <c r="D66" s="241"/>
      <c r="E66" s="242"/>
      <c r="F66" s="219"/>
      <c r="I66" s="29"/>
    </row>
    <row r="67" spans="1:9" ht="15">
      <c r="A67" s="34"/>
      <c r="B67" s="37" t="s">
        <v>327</v>
      </c>
      <c r="C67" s="205"/>
      <c r="D67" s="228"/>
      <c r="E67" s="229"/>
      <c r="F67" s="223"/>
      <c r="I67" s="29"/>
    </row>
    <row r="68" spans="1:9" ht="15">
      <c r="A68" s="36" t="s">
        <v>203</v>
      </c>
      <c r="B68" s="37" t="s">
        <v>23</v>
      </c>
      <c r="C68" s="203">
        <v>29.71432668611696</v>
      </c>
      <c r="D68" s="220"/>
      <c r="E68" s="221"/>
      <c r="F68" s="222"/>
      <c r="I68" s="29"/>
    </row>
    <row r="69" spans="1:9" ht="15.75">
      <c r="A69" s="36" t="s">
        <v>204</v>
      </c>
      <c r="B69" s="37" t="s">
        <v>297</v>
      </c>
      <c r="C69" s="203"/>
      <c r="D69" s="220"/>
      <c r="E69" s="221"/>
      <c r="F69" s="243"/>
      <c r="I69" s="29"/>
    </row>
    <row r="70" spans="1:9" ht="16.5" thickBot="1">
      <c r="A70" s="38" t="s">
        <v>206</v>
      </c>
      <c r="B70" s="39" t="s">
        <v>22</v>
      </c>
      <c r="C70" s="204"/>
      <c r="D70" s="224"/>
      <c r="E70" s="225"/>
      <c r="F70" s="239"/>
      <c r="I70" s="29"/>
    </row>
    <row r="71" spans="1:9" ht="15.75" thickBot="1">
      <c r="A71" s="69" t="s">
        <v>293</v>
      </c>
      <c r="B71" s="40" t="s">
        <v>326</v>
      </c>
      <c r="C71" s="207"/>
      <c r="D71" s="232"/>
      <c r="E71" s="233"/>
      <c r="F71" s="234"/>
      <c r="I71" s="29"/>
    </row>
    <row r="72" spans="1:9" ht="15">
      <c r="A72" s="71" t="s">
        <v>294</v>
      </c>
      <c r="B72" s="72" t="s">
        <v>32</v>
      </c>
      <c r="C72" s="210"/>
      <c r="D72" s="244"/>
      <c r="E72" s="245"/>
      <c r="F72" s="246"/>
      <c r="I72" s="29"/>
    </row>
    <row r="73" spans="1:9" ht="15">
      <c r="A73" s="36" t="s">
        <v>203</v>
      </c>
      <c r="B73" s="37" t="s">
        <v>33</v>
      </c>
      <c r="C73" s="205"/>
      <c r="D73" s="228"/>
      <c r="E73" s="229"/>
      <c r="F73" s="223"/>
      <c r="I73" s="29"/>
    </row>
    <row r="74" spans="1:6" ht="15.75" thickBot="1">
      <c r="A74" s="38" t="s">
        <v>206</v>
      </c>
      <c r="B74" s="39" t="s">
        <v>34</v>
      </c>
      <c r="C74" s="206"/>
      <c r="D74" s="230"/>
      <c r="E74" s="231"/>
      <c r="F74" s="247"/>
    </row>
    <row r="75" spans="1:6" ht="15.75" thickBot="1">
      <c r="A75" s="69" t="s">
        <v>11</v>
      </c>
      <c r="B75" s="40" t="s">
        <v>36</v>
      </c>
      <c r="C75" s="211"/>
      <c r="D75" s="248"/>
      <c r="E75" s="249"/>
      <c r="F75" s="250"/>
    </row>
    <row r="76" spans="1:6" ht="15">
      <c r="A76" s="70" t="s">
        <v>12</v>
      </c>
      <c r="B76" s="61" t="s">
        <v>325</v>
      </c>
      <c r="C76" s="202"/>
      <c r="D76" s="217"/>
      <c r="E76" s="218"/>
      <c r="F76" s="251"/>
    </row>
    <row r="77" spans="1:6" ht="15.75" thickBot="1">
      <c r="A77" s="42"/>
      <c r="B77" s="39" t="s">
        <v>297</v>
      </c>
      <c r="C77" s="204"/>
      <c r="D77" s="224"/>
      <c r="E77" s="225"/>
      <c r="F77" s="247"/>
    </row>
    <row r="78" spans="1:6" ht="47.25" thickBot="1">
      <c r="A78" s="69" t="s">
        <v>12</v>
      </c>
      <c r="B78" s="40" t="s">
        <v>131</v>
      </c>
      <c r="C78" s="267">
        <f>C17+C37+C55+C58+C61+C71+C74+C75</f>
        <v>111.90832188661348</v>
      </c>
      <c r="D78" s="267">
        <f>D17+D37+D55+D58+D61+D71+D74+D75</f>
        <v>133.9608436779661</v>
      </c>
      <c r="E78" s="249"/>
      <c r="F78" s="250"/>
    </row>
    <row r="79" spans="1:6" ht="46.5">
      <c r="A79" s="70" t="s">
        <v>13</v>
      </c>
      <c r="B79" s="61" t="s">
        <v>132</v>
      </c>
      <c r="C79" s="268">
        <f>C21+C41+C54+C59+C45+C71+C66+C73+C76</f>
        <v>103.73433086716904</v>
      </c>
      <c r="D79" s="268">
        <f>D21+D41+D54+D59+D45+D71+D66+D73+D76</f>
        <v>101.899321480743</v>
      </c>
      <c r="E79" s="242"/>
      <c r="F79" s="251"/>
    </row>
    <row r="80" spans="1:6" ht="31.5" thickBot="1">
      <c r="A80" s="75"/>
      <c r="B80" s="82" t="s">
        <v>27</v>
      </c>
      <c r="C80" s="128">
        <f>C78-C79</f>
        <v>8.173991019444443</v>
      </c>
      <c r="D80" s="128">
        <f>D78-D79</f>
        <v>32.0615221972231</v>
      </c>
      <c r="E80" s="252"/>
      <c r="F80" s="253"/>
    </row>
    <row r="81" spans="1:6" ht="15.75" thickBot="1">
      <c r="A81" s="77"/>
      <c r="B81" s="78"/>
      <c r="C81" s="212"/>
      <c r="D81" s="212"/>
      <c r="E81" s="212"/>
      <c r="F81" s="254"/>
    </row>
    <row r="82" spans="1:6" ht="15">
      <c r="A82" s="76"/>
      <c r="B82" s="72" t="s">
        <v>295</v>
      </c>
      <c r="C82" s="213"/>
      <c r="D82" s="255"/>
      <c r="E82" s="256"/>
      <c r="F82" s="257"/>
    </row>
    <row r="83" spans="1:6" ht="15">
      <c r="A83" s="36" t="s">
        <v>203</v>
      </c>
      <c r="B83" s="37" t="s">
        <v>296</v>
      </c>
      <c r="C83" s="214">
        <v>35.099410852783635</v>
      </c>
      <c r="D83" s="258"/>
      <c r="E83" s="259"/>
      <c r="F83" s="260"/>
    </row>
    <row r="84" spans="1:6" ht="15">
      <c r="A84" s="98" t="s">
        <v>64</v>
      </c>
      <c r="B84" s="99" t="s">
        <v>298</v>
      </c>
      <c r="C84" s="215">
        <v>54.41769461110526</v>
      </c>
      <c r="D84" s="261"/>
      <c r="E84" s="262"/>
      <c r="F84" s="253"/>
    </row>
    <row r="85" spans="1:6" ht="15.75" thickBot="1">
      <c r="A85" s="38" t="s">
        <v>65</v>
      </c>
      <c r="B85" s="39" t="s">
        <v>72</v>
      </c>
      <c r="C85" s="216"/>
      <c r="D85" s="263"/>
      <c r="E85" s="264"/>
      <c r="F85" s="247"/>
    </row>
    <row r="87" spans="1:4" ht="15">
      <c r="A87" s="44" t="s">
        <v>299</v>
      </c>
      <c r="B87" s="43"/>
      <c r="C87" s="43"/>
      <c r="D87" s="43"/>
    </row>
    <row r="89" spans="1:6" ht="15">
      <c r="A89" s="446" t="s">
        <v>341</v>
      </c>
      <c r="B89" s="446"/>
      <c r="C89" s="446"/>
      <c r="D89" s="446"/>
      <c r="E89" s="446"/>
      <c r="F89" s="446"/>
    </row>
  </sheetData>
  <sheetProtection/>
  <mergeCells count="7">
    <mergeCell ref="A89:F89"/>
    <mergeCell ref="A11:F11"/>
    <mergeCell ref="A14:A15"/>
    <mergeCell ref="B14:B15"/>
    <mergeCell ref="C14:D14"/>
    <mergeCell ref="E14:F14"/>
    <mergeCell ref="A12:F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0"/>
  <sheetViews>
    <sheetView view="pageBreakPreview" zoomScale="74" zoomScaleNormal="70" zoomScaleSheetLayoutView="74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E21" sqref="E21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92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1" ht="15">
      <c r="M1" s="129" t="s">
        <v>99</v>
      </c>
    </row>
    <row r="2" ht="15">
      <c r="M2" s="129" t="s">
        <v>37</v>
      </c>
    </row>
    <row r="3" ht="15">
      <c r="M3" s="129" t="s">
        <v>50</v>
      </c>
    </row>
    <row r="4" ht="15">
      <c r="M4" s="129"/>
    </row>
    <row r="5" ht="15">
      <c r="A5" s="13"/>
    </row>
    <row r="6" ht="18">
      <c r="M6" s="269" t="s">
        <v>38</v>
      </c>
    </row>
    <row r="7" ht="18">
      <c r="M7" s="269" t="s">
        <v>201</v>
      </c>
    </row>
    <row r="8" ht="18">
      <c r="M8" s="269"/>
    </row>
    <row r="9" ht="18">
      <c r="M9" s="269" t="s">
        <v>334</v>
      </c>
    </row>
    <row r="10" spans="1:13" ht="18">
      <c r="A10" s="13"/>
      <c r="M10" s="269" t="s">
        <v>335</v>
      </c>
    </row>
    <row r="11" spans="1:13" ht="18">
      <c r="A11" s="13"/>
      <c r="M11" s="269" t="s">
        <v>42</v>
      </c>
    </row>
    <row r="12" spans="1:13" ht="33" customHeight="1">
      <c r="A12" s="447" t="s">
        <v>120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</row>
    <row r="13" spans="1:13" ht="29.25" customHeight="1">
      <c r="A13" s="456" t="s">
        <v>336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</row>
    <row r="14" spans="1:13" ht="15">
      <c r="A14" s="13"/>
      <c r="M14" s="2"/>
    </row>
    <row r="15" spans="1:13" ht="41.25" customHeight="1">
      <c r="A15" s="424" t="s">
        <v>217</v>
      </c>
      <c r="B15" s="424" t="s">
        <v>240</v>
      </c>
      <c r="C15" s="424" t="s">
        <v>73</v>
      </c>
      <c r="D15" s="424" t="s">
        <v>338</v>
      </c>
      <c r="E15" s="424"/>
      <c r="F15" s="424" t="s">
        <v>69</v>
      </c>
      <c r="G15" s="424" t="s">
        <v>125</v>
      </c>
      <c r="H15" s="424" t="s">
        <v>74</v>
      </c>
      <c r="I15" s="424" t="s">
        <v>321</v>
      </c>
      <c r="J15" s="424"/>
      <c r="K15" s="424"/>
      <c r="L15" s="424"/>
      <c r="M15" s="424" t="s">
        <v>219</v>
      </c>
    </row>
    <row r="16" spans="1:13" ht="41.25" customHeight="1">
      <c r="A16" s="424"/>
      <c r="B16" s="424"/>
      <c r="C16" s="424"/>
      <c r="D16" s="424"/>
      <c r="E16" s="424"/>
      <c r="F16" s="424"/>
      <c r="G16" s="424"/>
      <c r="H16" s="424"/>
      <c r="I16" s="424" t="s">
        <v>258</v>
      </c>
      <c r="J16" s="424" t="s">
        <v>315</v>
      </c>
      <c r="K16" s="424" t="s">
        <v>313</v>
      </c>
      <c r="L16" s="424"/>
      <c r="M16" s="424"/>
    </row>
    <row r="17" spans="1:13" ht="89.25" customHeight="1">
      <c r="A17" s="424"/>
      <c r="B17" s="424"/>
      <c r="C17" s="424"/>
      <c r="D17" s="12" t="s">
        <v>329</v>
      </c>
      <c r="E17" s="12" t="s">
        <v>330</v>
      </c>
      <c r="F17" s="424"/>
      <c r="G17" s="424"/>
      <c r="H17" s="424"/>
      <c r="I17" s="424"/>
      <c r="J17" s="424"/>
      <c r="K17" s="12" t="s">
        <v>312</v>
      </c>
      <c r="L17" s="12" t="s">
        <v>314</v>
      </c>
      <c r="M17" s="424"/>
    </row>
    <row r="18" spans="1:13" ht="15">
      <c r="A18" s="22"/>
      <c r="B18" s="22" t="s">
        <v>241</v>
      </c>
      <c r="C18" s="22"/>
      <c r="D18" s="22"/>
      <c r="E18" s="4"/>
      <c r="F18" s="4"/>
      <c r="G18" s="4"/>
      <c r="H18" s="4"/>
      <c r="I18" s="4"/>
      <c r="J18" s="4"/>
      <c r="K18" s="4"/>
      <c r="L18" s="4"/>
      <c r="M18" s="4"/>
    </row>
    <row r="19" spans="1:13" ht="31.5" customHeight="1">
      <c r="A19" s="22" t="s">
        <v>203</v>
      </c>
      <c r="B19" s="22" t="s">
        <v>320</v>
      </c>
      <c r="C19" s="4"/>
      <c r="D19" s="178"/>
      <c r="E19" s="127"/>
      <c r="F19" s="127"/>
      <c r="G19" s="4"/>
      <c r="H19" s="178"/>
      <c r="I19" s="178"/>
      <c r="J19" s="4"/>
      <c r="K19" s="4"/>
      <c r="L19" s="4"/>
      <c r="M19" s="270"/>
    </row>
    <row r="20" spans="1:13" ht="30.75">
      <c r="A20" s="271" t="s">
        <v>204</v>
      </c>
      <c r="B20" s="22" t="s">
        <v>317</v>
      </c>
      <c r="C20" s="22"/>
      <c r="D20" s="22"/>
      <c r="E20" s="22"/>
      <c r="F20" s="4"/>
      <c r="G20" s="4"/>
      <c r="H20" s="4"/>
      <c r="I20" s="4"/>
      <c r="J20" s="4"/>
      <c r="K20" s="4"/>
      <c r="L20" s="4"/>
      <c r="M20" s="457" t="s">
        <v>339</v>
      </c>
    </row>
    <row r="21" spans="1:13" ht="86.25" customHeight="1">
      <c r="A21" s="4">
        <v>1</v>
      </c>
      <c r="B21" s="3" t="s">
        <v>337</v>
      </c>
      <c r="C21" s="178">
        <v>118.48</v>
      </c>
      <c r="D21" s="178">
        <v>41.7517484696111</v>
      </c>
      <c r="E21" s="178">
        <v>0.6845220000000001</v>
      </c>
      <c r="F21" s="178">
        <f>E21</f>
        <v>0.6845220000000001</v>
      </c>
      <c r="G21" s="178">
        <v>0</v>
      </c>
      <c r="H21" s="178">
        <f>C21-E21</f>
        <v>117.795478</v>
      </c>
      <c r="I21" s="178">
        <f>D21-E21</f>
        <v>41.0672264696111</v>
      </c>
      <c r="J21" s="127">
        <f>I21/D21</f>
        <v>0.9836049500897375</v>
      </c>
      <c r="K21" s="4"/>
      <c r="L21" s="4"/>
      <c r="M21" s="457"/>
    </row>
    <row r="22" spans="1:13" ht="30.75">
      <c r="A22" s="22" t="s">
        <v>205</v>
      </c>
      <c r="B22" s="22" t="s">
        <v>35</v>
      </c>
      <c r="C22" s="22"/>
      <c r="D22" s="3"/>
      <c r="E22" s="3"/>
      <c r="F22" s="4"/>
      <c r="G22" s="4"/>
      <c r="H22" s="4"/>
      <c r="I22" s="4"/>
      <c r="J22" s="4"/>
      <c r="K22" s="4"/>
      <c r="L22" s="4"/>
      <c r="M22" s="4"/>
    </row>
    <row r="23" spans="1:13" ht="30.75">
      <c r="A23" s="22" t="s">
        <v>216</v>
      </c>
      <c r="B23" s="22" t="s">
        <v>318</v>
      </c>
      <c r="C23" s="22"/>
      <c r="D23" s="3"/>
      <c r="E23" s="3"/>
      <c r="F23" s="4"/>
      <c r="G23" s="4"/>
      <c r="H23" s="4"/>
      <c r="I23" s="4"/>
      <c r="J23" s="4"/>
      <c r="K23" s="4"/>
      <c r="L23" s="4"/>
      <c r="M23" s="4"/>
    </row>
    <row r="24" spans="1:13" ht="46.5">
      <c r="A24" s="22" t="s">
        <v>233</v>
      </c>
      <c r="B24" s="22" t="s">
        <v>319</v>
      </c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</row>
    <row r="25" spans="1:13" ht="15">
      <c r="A25" s="22" t="s">
        <v>206</v>
      </c>
      <c r="B25" s="22" t="s">
        <v>254</v>
      </c>
      <c r="C25" s="22"/>
      <c r="D25" s="22"/>
      <c r="E25" s="22"/>
      <c r="F25" s="4"/>
      <c r="G25" s="4"/>
      <c r="H25" s="4"/>
      <c r="I25" s="4"/>
      <c r="J25" s="4"/>
      <c r="K25" s="4"/>
      <c r="L25" s="4"/>
      <c r="M25" s="4"/>
    </row>
    <row r="26" spans="1:13" ht="30.75">
      <c r="A26" s="271" t="s">
        <v>207</v>
      </c>
      <c r="B26" s="22" t="s">
        <v>317</v>
      </c>
      <c r="C26" s="22"/>
      <c r="D26" s="22"/>
      <c r="E26" s="22"/>
      <c r="F26" s="4"/>
      <c r="G26" s="4"/>
      <c r="H26" s="4"/>
      <c r="I26" s="4"/>
      <c r="J26" s="4"/>
      <c r="K26" s="4"/>
      <c r="L26" s="4"/>
      <c r="M26" s="4"/>
    </row>
    <row r="27" spans="1:13" ht="15">
      <c r="A27" s="271" t="s">
        <v>208</v>
      </c>
      <c r="B27" s="93" t="s">
        <v>43</v>
      </c>
      <c r="C27" s="22"/>
      <c r="D27" s="22"/>
      <c r="E27" s="22"/>
      <c r="F27" s="4"/>
      <c r="G27" s="4"/>
      <c r="H27" s="4"/>
      <c r="I27" s="4"/>
      <c r="J27" s="4"/>
      <c r="K27" s="4"/>
      <c r="L27" s="4"/>
      <c r="M27" s="4"/>
    </row>
    <row r="28" spans="1:13" ht="15.75" customHeight="1">
      <c r="A28" s="458" t="s">
        <v>295</v>
      </c>
      <c r="B28" s="458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</row>
    <row r="29" spans="1:13" ht="30.75">
      <c r="A29" s="22"/>
      <c r="B29" s="22" t="s">
        <v>316</v>
      </c>
      <c r="C29" s="22"/>
      <c r="D29" s="3"/>
      <c r="E29" s="3"/>
      <c r="F29" s="4"/>
      <c r="G29" s="4"/>
      <c r="H29" s="4"/>
      <c r="I29" s="4"/>
      <c r="J29" s="4"/>
      <c r="K29" s="4"/>
      <c r="L29" s="4"/>
      <c r="M29" s="4"/>
    </row>
    <row r="30" spans="1:13" ht="15">
      <c r="A30" s="4"/>
      <c r="B30" s="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">
      <c r="A31" s="47"/>
      <c r="B31" s="48" t="s">
        <v>45</v>
      </c>
      <c r="C31" s="30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.75" customHeight="1">
      <c r="A32" s="47"/>
      <c r="B32" s="429" t="s">
        <v>46</v>
      </c>
      <c r="C32" s="429"/>
      <c r="D32" s="429"/>
      <c r="E32" s="429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24"/>
      <c r="B33" s="1" t="s">
        <v>47</v>
      </c>
      <c r="F33" s="24"/>
      <c r="G33" s="24"/>
      <c r="H33" s="24"/>
      <c r="I33" s="24"/>
      <c r="J33" s="24"/>
      <c r="K33" s="24"/>
      <c r="L33" s="24"/>
      <c r="M33" s="24"/>
    </row>
    <row r="34" spans="1:13" ht="15">
      <c r="A34" s="24"/>
      <c r="B34" s="443" t="s">
        <v>48</v>
      </c>
      <c r="C34" s="443"/>
      <c r="D34" s="443"/>
      <c r="E34" s="443"/>
      <c r="F34" s="24"/>
      <c r="G34" s="24"/>
      <c r="H34" s="24"/>
      <c r="I34" s="24"/>
      <c r="J34" s="24"/>
      <c r="K34" s="24"/>
      <c r="L34" s="24"/>
      <c r="M34" s="24"/>
    </row>
    <row r="35" spans="1:13" ht="15">
      <c r="A35" s="24"/>
      <c r="B35" s="10"/>
      <c r="C35" s="24"/>
      <c r="D35" s="24"/>
      <c r="E35" s="24"/>
      <c r="F35" s="455" t="s">
        <v>341</v>
      </c>
      <c r="G35" s="455"/>
      <c r="H35" s="455"/>
      <c r="I35" s="455"/>
      <c r="J35" s="455"/>
      <c r="K35" s="455"/>
      <c r="L35" s="455"/>
      <c r="M35" s="24"/>
    </row>
    <row r="36" spans="1:13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ht="15">
      <c r="A37" s="11"/>
    </row>
    <row r="38" spans="1:3" ht="15">
      <c r="A38" s="17"/>
      <c r="C38" s="18"/>
    </row>
    <row r="39" spans="4:13" ht="15">
      <c r="D39" s="21"/>
      <c r="F39" s="100"/>
      <c r="G39" s="100"/>
      <c r="H39" s="26"/>
      <c r="I39" s="26"/>
      <c r="J39" s="26"/>
      <c r="K39" s="26"/>
      <c r="L39" s="26"/>
      <c r="M39" s="26"/>
    </row>
    <row r="40" spans="1:4" ht="15">
      <c r="A40" s="14"/>
      <c r="D40" s="13"/>
    </row>
  </sheetData>
  <sheetProtection/>
  <mergeCells count="19">
    <mergeCell ref="F35:L35"/>
    <mergeCell ref="A13:M13"/>
    <mergeCell ref="M20:M21"/>
    <mergeCell ref="A12:M12"/>
    <mergeCell ref="B34:E34"/>
    <mergeCell ref="B32:E32"/>
    <mergeCell ref="D15:E16"/>
    <mergeCell ref="A28:B28"/>
    <mergeCell ref="M15:M17"/>
    <mergeCell ref="I15:L15"/>
    <mergeCell ref="K16:L16"/>
    <mergeCell ref="I16:I17"/>
    <mergeCell ref="C15:C17"/>
    <mergeCell ref="F15:F17"/>
    <mergeCell ref="G15:G17"/>
    <mergeCell ref="A15:A17"/>
    <mergeCell ref="H15:H17"/>
    <mergeCell ref="J16:J17"/>
    <mergeCell ref="B15:B17"/>
  </mergeCells>
  <printOptions/>
  <pageMargins left="0.1968503937007874" right="0.1968503937007874" top="0.55" bottom="0.38" header="0.5118110236220472" footer="0.3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2"/>
  <sheetViews>
    <sheetView view="pageBreakPreview" zoomScale="80" zoomScaleSheetLayoutView="8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D18" sqref="D18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1" ht="15">
      <c r="E1" s="129" t="s">
        <v>100</v>
      </c>
    </row>
    <row r="2" ht="15">
      <c r="E2" s="129" t="s">
        <v>37</v>
      </c>
    </row>
    <row r="3" ht="15">
      <c r="E3" s="129" t="s">
        <v>50</v>
      </c>
    </row>
    <row r="4" ht="15">
      <c r="E4" s="129"/>
    </row>
    <row r="5" ht="15">
      <c r="E5" s="2" t="s">
        <v>38</v>
      </c>
    </row>
    <row r="6" ht="15">
      <c r="E6" s="2" t="s">
        <v>201</v>
      </c>
    </row>
    <row r="7" ht="15">
      <c r="E7" s="2"/>
    </row>
    <row r="8" ht="15">
      <c r="E8" s="2" t="s">
        <v>334</v>
      </c>
    </row>
    <row r="9" ht="15">
      <c r="E9" s="2" t="s">
        <v>335</v>
      </c>
    </row>
    <row r="10" ht="15">
      <c r="E10" s="2" t="s">
        <v>42</v>
      </c>
    </row>
    <row r="11" spans="1:7" ht="31.5" customHeight="1">
      <c r="A11" s="447" t="s">
        <v>121</v>
      </c>
      <c r="B11" s="432"/>
      <c r="C11" s="432"/>
      <c r="D11" s="432"/>
      <c r="E11" s="432"/>
      <c r="F11" s="463"/>
      <c r="G11" s="463"/>
    </row>
    <row r="12" spans="1:7" ht="29.25" customHeight="1">
      <c r="A12" s="468" t="s">
        <v>336</v>
      </c>
      <c r="B12" s="468"/>
      <c r="C12" s="468"/>
      <c r="D12" s="468"/>
      <c r="E12" s="468"/>
      <c r="F12" s="16"/>
      <c r="G12" s="16"/>
    </row>
    <row r="13" spans="1:7" ht="15.75" thickBot="1">
      <c r="A13" s="13"/>
      <c r="E13" s="2"/>
      <c r="F13" s="16"/>
      <c r="G13" s="16"/>
    </row>
    <row r="14" spans="1:5" ht="32.25" customHeight="1">
      <c r="A14" s="433" t="s">
        <v>217</v>
      </c>
      <c r="B14" s="436" t="s">
        <v>218</v>
      </c>
      <c r="C14" s="464" t="s">
        <v>338</v>
      </c>
      <c r="D14" s="465"/>
      <c r="E14" s="426" t="s">
        <v>219</v>
      </c>
    </row>
    <row r="15" spans="1:5" ht="15">
      <c r="A15" s="434"/>
      <c r="B15" s="424"/>
      <c r="C15" s="466"/>
      <c r="D15" s="467"/>
      <c r="E15" s="427"/>
    </row>
    <row r="16" spans="1:5" ht="15.75" thickBot="1">
      <c r="A16" s="435"/>
      <c r="B16" s="425"/>
      <c r="C16" s="59" t="s">
        <v>309</v>
      </c>
      <c r="D16" s="59" t="s">
        <v>322</v>
      </c>
      <c r="E16" s="428"/>
    </row>
    <row r="17" spans="1:7" ht="24" customHeight="1">
      <c r="A17" s="107">
        <v>1</v>
      </c>
      <c r="B17" s="105" t="s">
        <v>228</v>
      </c>
      <c r="C17" s="189">
        <v>41.752</v>
      </c>
      <c r="D17" s="194">
        <f>D30</f>
        <v>0.6845220000000001</v>
      </c>
      <c r="E17" s="459" t="s">
        <v>339</v>
      </c>
      <c r="F17" s="6"/>
      <c r="G17" s="6"/>
    </row>
    <row r="18" spans="1:5" ht="43.5" customHeight="1">
      <c r="A18" s="91" t="s">
        <v>204</v>
      </c>
      <c r="B18" s="3" t="s">
        <v>229</v>
      </c>
      <c r="C18" s="186">
        <v>35.063</v>
      </c>
      <c r="D18" s="195">
        <v>0</v>
      </c>
      <c r="E18" s="460"/>
    </row>
    <row r="19" spans="1:5" ht="48" customHeight="1">
      <c r="A19" s="91" t="s">
        <v>230</v>
      </c>
      <c r="B19" s="3" t="s">
        <v>252</v>
      </c>
      <c r="C19" s="186">
        <f>C18</f>
        <v>35.063</v>
      </c>
      <c r="D19" s="195">
        <v>0</v>
      </c>
      <c r="E19" s="461"/>
    </row>
    <row r="20" spans="1:5" ht="15">
      <c r="A20" s="91" t="s">
        <v>246</v>
      </c>
      <c r="B20" s="3" t="s">
        <v>253</v>
      </c>
      <c r="C20" s="186"/>
      <c r="D20" s="195"/>
      <c r="E20" s="8"/>
    </row>
    <row r="21" spans="1:5" ht="46.5">
      <c r="A21" s="91" t="s">
        <v>249</v>
      </c>
      <c r="B21" s="3" t="s">
        <v>301</v>
      </c>
      <c r="C21" s="187"/>
      <c r="D21" s="196"/>
      <c r="E21" s="8"/>
    </row>
    <row r="22" spans="1:5" ht="30.75">
      <c r="A22" s="91" t="s">
        <v>250</v>
      </c>
      <c r="B22" s="3" t="s">
        <v>302</v>
      </c>
      <c r="C22" s="187"/>
      <c r="D22" s="196"/>
      <c r="E22" s="8"/>
    </row>
    <row r="23" spans="1:5" ht="30.75">
      <c r="A23" s="91" t="s">
        <v>251</v>
      </c>
      <c r="B23" s="3" t="s">
        <v>303</v>
      </c>
      <c r="C23" s="186"/>
      <c r="D23" s="195"/>
      <c r="E23" s="8"/>
    </row>
    <row r="24" spans="1:5" ht="15">
      <c r="A24" s="91" t="s">
        <v>70</v>
      </c>
      <c r="B24" s="3" t="s">
        <v>55</v>
      </c>
      <c r="C24" s="186"/>
      <c r="D24" s="195"/>
      <c r="E24" s="8"/>
    </row>
    <row r="25" spans="1:5" ht="15">
      <c r="A25" s="91" t="s">
        <v>205</v>
      </c>
      <c r="B25" s="3" t="s">
        <v>231</v>
      </c>
      <c r="C25" s="186">
        <v>6.689</v>
      </c>
      <c r="D25" s="195">
        <v>0</v>
      </c>
      <c r="E25" s="8"/>
    </row>
    <row r="26" spans="1:5" ht="15">
      <c r="A26" s="91" t="s">
        <v>56</v>
      </c>
      <c r="B26" s="3" t="s">
        <v>59</v>
      </c>
      <c r="C26" s="186">
        <v>6.689</v>
      </c>
      <c r="D26" s="195">
        <v>0</v>
      </c>
      <c r="E26" s="8"/>
    </row>
    <row r="27" spans="1:5" ht="15">
      <c r="A27" s="91" t="s">
        <v>57</v>
      </c>
      <c r="B27" s="3" t="s">
        <v>60</v>
      </c>
      <c r="C27" s="186"/>
      <c r="D27" s="195"/>
      <c r="E27" s="8"/>
    </row>
    <row r="28" spans="1:5" ht="30.75">
      <c r="A28" s="91" t="s">
        <v>58</v>
      </c>
      <c r="B28" s="3" t="s">
        <v>61</v>
      </c>
      <c r="C28" s="186"/>
      <c r="D28" s="195"/>
      <c r="E28" s="8"/>
    </row>
    <row r="29" spans="1:5" ht="15">
      <c r="A29" s="91" t="s">
        <v>216</v>
      </c>
      <c r="B29" s="3" t="s">
        <v>232</v>
      </c>
      <c r="C29" s="186"/>
      <c r="D29" s="195"/>
      <c r="E29" s="8"/>
    </row>
    <row r="30" spans="1:5" ht="15">
      <c r="A30" s="91" t="s">
        <v>233</v>
      </c>
      <c r="B30" s="3" t="s">
        <v>234</v>
      </c>
      <c r="C30" s="186"/>
      <c r="D30" s="178">
        <v>0.6845220000000001</v>
      </c>
      <c r="E30" s="8"/>
    </row>
    <row r="31" spans="1:5" ht="15">
      <c r="A31" s="91" t="s">
        <v>235</v>
      </c>
      <c r="B31" s="3" t="s">
        <v>304</v>
      </c>
      <c r="C31" s="186"/>
      <c r="D31" s="195"/>
      <c r="E31" s="8"/>
    </row>
    <row r="32" spans="1:5" ht="31.5" thickBot="1">
      <c r="A32" s="96" t="s">
        <v>1</v>
      </c>
      <c r="B32" s="97" t="s">
        <v>67</v>
      </c>
      <c r="C32" s="188"/>
      <c r="D32" s="197"/>
      <c r="E32" s="27"/>
    </row>
    <row r="33" spans="1:5" ht="15">
      <c r="A33" s="104" t="s">
        <v>206</v>
      </c>
      <c r="B33" s="105" t="s">
        <v>305</v>
      </c>
      <c r="C33" s="190"/>
      <c r="D33" s="198"/>
      <c r="E33" s="106"/>
    </row>
    <row r="34" spans="1:5" ht="15">
      <c r="A34" s="91" t="s">
        <v>207</v>
      </c>
      <c r="B34" s="3" t="s">
        <v>310</v>
      </c>
      <c r="C34" s="186"/>
      <c r="D34" s="195"/>
      <c r="E34" s="8"/>
    </row>
    <row r="35" spans="1:5" ht="15">
      <c r="A35" s="91" t="s">
        <v>208</v>
      </c>
      <c r="B35" s="3" t="s">
        <v>306</v>
      </c>
      <c r="C35" s="186"/>
      <c r="D35" s="195"/>
      <c r="E35" s="8"/>
    </row>
    <row r="36" spans="1:5" ht="21.75" customHeight="1">
      <c r="A36" s="95" t="s">
        <v>209</v>
      </c>
      <c r="B36" s="3" t="s">
        <v>307</v>
      </c>
      <c r="C36" s="191"/>
      <c r="D36" s="199"/>
      <c r="E36" s="89"/>
    </row>
    <row r="37" spans="1:5" ht="15">
      <c r="A37" s="95" t="s">
        <v>210</v>
      </c>
      <c r="B37" s="3" t="s">
        <v>236</v>
      </c>
      <c r="C37" s="191"/>
      <c r="D37" s="199"/>
      <c r="E37" s="89"/>
    </row>
    <row r="38" spans="1:5" ht="15">
      <c r="A38" s="91" t="s">
        <v>255</v>
      </c>
      <c r="B38" s="3" t="s">
        <v>248</v>
      </c>
      <c r="C38" s="191"/>
      <c r="D38" s="199"/>
      <c r="E38" s="89"/>
    </row>
    <row r="39" spans="1:5" ht="15">
      <c r="A39" s="91" t="s">
        <v>300</v>
      </c>
      <c r="B39" s="3" t="s">
        <v>63</v>
      </c>
      <c r="C39" s="191"/>
      <c r="D39" s="199"/>
      <c r="E39" s="89"/>
    </row>
    <row r="40" spans="1:5" ht="15.75" thickBot="1">
      <c r="A40" s="96" t="s">
        <v>62</v>
      </c>
      <c r="B40" s="97" t="s">
        <v>237</v>
      </c>
      <c r="C40" s="192"/>
      <c r="D40" s="200"/>
      <c r="E40" s="90"/>
    </row>
    <row r="41" spans="1:5" ht="30.75">
      <c r="A41" s="101"/>
      <c r="B41" s="102" t="s">
        <v>227</v>
      </c>
      <c r="C41" s="193">
        <v>41.752</v>
      </c>
      <c r="D41" s="201">
        <f>D30</f>
        <v>0.6845220000000001</v>
      </c>
      <c r="E41" s="103"/>
    </row>
    <row r="42" spans="1:5" ht="15">
      <c r="A42" s="7"/>
      <c r="B42" s="3" t="s">
        <v>52</v>
      </c>
      <c r="C42" s="191"/>
      <c r="D42" s="199"/>
      <c r="E42" s="89"/>
    </row>
    <row r="43" spans="1:5" ht="15">
      <c r="A43" s="7"/>
      <c r="B43" s="87" t="s">
        <v>53</v>
      </c>
      <c r="C43" s="191"/>
      <c r="D43" s="199"/>
      <c r="E43" s="89"/>
    </row>
    <row r="44" spans="1:5" ht="15.75" thickBot="1">
      <c r="A44" s="64"/>
      <c r="B44" s="88" t="s">
        <v>54</v>
      </c>
      <c r="C44" s="192"/>
      <c r="D44" s="200"/>
      <c r="E44" s="90"/>
    </row>
    <row r="45" spans="1:5" ht="15">
      <c r="A45" s="11"/>
      <c r="B45" s="94"/>
      <c r="C45" s="28"/>
      <c r="D45" s="28"/>
      <c r="E45" s="10"/>
    </row>
    <row r="46" spans="1:4" ht="15">
      <c r="A46" s="11" t="s">
        <v>308</v>
      </c>
      <c r="C46" s="24"/>
      <c r="D46" s="24"/>
    </row>
    <row r="47" spans="1:4" ht="15">
      <c r="A47" s="11" t="s">
        <v>323</v>
      </c>
      <c r="C47" s="24"/>
      <c r="D47" s="24"/>
    </row>
    <row r="48" spans="1:4" ht="15">
      <c r="A48" s="11"/>
      <c r="C48" s="24"/>
      <c r="D48" s="24"/>
    </row>
    <row r="49" spans="1:7" ht="15">
      <c r="A49" s="462" t="s">
        <v>341</v>
      </c>
      <c r="B49" s="462"/>
      <c r="C49" s="462"/>
      <c r="D49" s="462"/>
      <c r="E49" s="462"/>
      <c r="F49" s="10"/>
      <c r="G49" s="10"/>
    </row>
    <row r="50" spans="3:4" ht="15">
      <c r="C50" s="24"/>
      <c r="D50" s="24"/>
    </row>
    <row r="51" spans="3:4" ht="15">
      <c r="C51" s="24"/>
      <c r="D51" s="24"/>
    </row>
    <row r="52" spans="3:4" ht="15">
      <c r="C52" s="24"/>
      <c r="D52" s="24"/>
    </row>
    <row r="53" spans="3:4" ht="15">
      <c r="C53" s="24"/>
      <c r="D53" s="24"/>
    </row>
    <row r="54" spans="3:4" ht="15">
      <c r="C54" s="24"/>
      <c r="D54" s="24"/>
    </row>
    <row r="55" spans="3:4" ht="15">
      <c r="C55" s="24"/>
      <c r="D55" s="24"/>
    </row>
    <row r="56" spans="3:4" ht="15">
      <c r="C56" s="24"/>
      <c r="D56" s="24"/>
    </row>
    <row r="57" spans="3:4" ht="15">
      <c r="C57" s="24"/>
      <c r="D57" s="24"/>
    </row>
    <row r="58" spans="3:4" ht="15">
      <c r="C58" s="24"/>
      <c r="D58" s="24"/>
    </row>
    <row r="59" spans="3:4" ht="15">
      <c r="C59" s="24"/>
      <c r="D59" s="24"/>
    </row>
    <row r="60" spans="3:4" ht="15">
      <c r="C60" s="24"/>
      <c r="D60" s="24"/>
    </row>
    <row r="61" spans="3:4" ht="15">
      <c r="C61" s="24"/>
      <c r="D61" s="24"/>
    </row>
    <row r="62" spans="3:4" ht="15">
      <c r="C62" s="24"/>
      <c r="D62" s="24"/>
    </row>
    <row r="63" spans="3:4" ht="15">
      <c r="C63" s="47"/>
      <c r="D63" s="47"/>
    </row>
    <row r="67" spans="3:4" ht="15">
      <c r="C67" s="24"/>
      <c r="D67" s="24"/>
    </row>
    <row r="68" spans="3:4" ht="15">
      <c r="C68" s="24"/>
      <c r="D68" s="24"/>
    </row>
    <row r="71" ht="15">
      <c r="C71" s="21"/>
    </row>
    <row r="72" ht="15">
      <c r="C72" s="13"/>
    </row>
  </sheetData>
  <sheetProtection/>
  <mergeCells count="9">
    <mergeCell ref="E17:E19"/>
    <mergeCell ref="A49:E49"/>
    <mergeCell ref="F11:G11"/>
    <mergeCell ref="A14:A16"/>
    <mergeCell ref="B14:B16"/>
    <mergeCell ref="E14:E16"/>
    <mergeCell ref="C14:D15"/>
    <mergeCell ref="A11:E11"/>
    <mergeCell ref="A12:E12"/>
  </mergeCells>
  <printOptions/>
  <pageMargins left="0.72" right="0.1968503937007874" top="0.53" bottom="0.55" header="0.5118110236220472" footer="0.5118110236220472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7"/>
  <sheetViews>
    <sheetView view="pageBreakPreview" zoomScale="87" zoomScaleSheetLayoutView="87" zoomScalePageLayoutView="0" workbookViewId="0" topLeftCell="A1">
      <pane xSplit="2" ySplit="17" topLeftCell="C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C18" sqref="C18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ht="15">
      <c r="F1" s="129" t="s">
        <v>101</v>
      </c>
    </row>
    <row r="2" ht="15">
      <c r="F2" s="129" t="s">
        <v>37</v>
      </c>
    </row>
    <row r="3" ht="15">
      <c r="F3" s="129" t="s">
        <v>50</v>
      </c>
    </row>
    <row r="4" ht="15">
      <c r="F4" s="2"/>
    </row>
    <row r="5" ht="26.25" customHeight="1">
      <c r="F5" s="2" t="s">
        <v>38</v>
      </c>
    </row>
    <row r="6" ht="15">
      <c r="F6" s="2" t="s">
        <v>201</v>
      </c>
    </row>
    <row r="7" ht="15">
      <c r="F7" s="2"/>
    </row>
    <row r="8" ht="15">
      <c r="F8" s="2" t="s">
        <v>334</v>
      </c>
    </row>
    <row r="9" ht="15">
      <c r="F9" s="2" t="s">
        <v>335</v>
      </c>
    </row>
    <row r="10" ht="15">
      <c r="F10" s="2" t="s">
        <v>42</v>
      </c>
    </row>
    <row r="11" spans="1:6" ht="32.25" customHeight="1">
      <c r="A11" s="447" t="s">
        <v>122</v>
      </c>
      <c r="B11" s="432"/>
      <c r="C11" s="432"/>
      <c r="D11" s="432"/>
      <c r="E11" s="432"/>
      <c r="F11" s="432"/>
    </row>
    <row r="12" spans="1:6" ht="30.75" customHeight="1">
      <c r="A12" s="468" t="s">
        <v>336</v>
      </c>
      <c r="B12" s="468"/>
      <c r="C12" s="468"/>
      <c r="D12" s="468"/>
      <c r="E12" s="468"/>
      <c r="F12" s="468"/>
    </row>
    <row r="13" ht="15.75" thickBot="1"/>
    <row r="14" spans="1:6" ht="15.75" customHeight="1">
      <c r="A14" s="475" t="s">
        <v>202</v>
      </c>
      <c r="B14" s="472" t="s">
        <v>256</v>
      </c>
      <c r="C14" s="469" t="s">
        <v>247</v>
      </c>
      <c r="D14" s="471"/>
      <c r="E14" s="469" t="s">
        <v>311</v>
      </c>
      <c r="F14" s="470"/>
    </row>
    <row r="15" spans="1:6" ht="15.75" customHeight="1">
      <c r="A15" s="476"/>
      <c r="B15" s="473"/>
      <c r="C15" s="12" t="s">
        <v>309</v>
      </c>
      <c r="D15" s="12" t="s">
        <v>226</v>
      </c>
      <c r="E15" s="12" t="s">
        <v>309</v>
      </c>
      <c r="F15" s="116" t="s">
        <v>226</v>
      </c>
    </row>
    <row r="16" spans="1:6" ht="15.75" customHeight="1">
      <c r="A16" s="477"/>
      <c r="B16" s="474"/>
      <c r="C16" s="12" t="s">
        <v>257</v>
      </c>
      <c r="D16" s="12" t="s">
        <v>257</v>
      </c>
      <c r="E16" s="12" t="s">
        <v>257</v>
      </c>
      <c r="F16" s="116" t="s">
        <v>257</v>
      </c>
    </row>
    <row r="17" spans="1:6" ht="15">
      <c r="A17" s="119">
        <v>1</v>
      </c>
      <c r="B17" s="118">
        <v>2</v>
      </c>
      <c r="C17" s="120">
        <v>3</v>
      </c>
      <c r="D17" s="120">
        <v>4</v>
      </c>
      <c r="E17" s="120">
        <v>5</v>
      </c>
      <c r="F17" s="121">
        <v>6</v>
      </c>
    </row>
    <row r="18" spans="1:6" ht="47.25" thickBot="1">
      <c r="A18" s="62"/>
      <c r="B18" s="184" t="s">
        <v>337</v>
      </c>
      <c r="C18" s="185" t="s">
        <v>340</v>
      </c>
      <c r="D18" s="122">
        <v>0</v>
      </c>
      <c r="E18" s="122"/>
      <c r="F18" s="123"/>
    </row>
    <row r="19" spans="1:10" ht="15">
      <c r="A19" s="25"/>
      <c r="B19" s="60"/>
      <c r="C19" s="60"/>
      <c r="D19" s="60"/>
      <c r="E19" s="60"/>
      <c r="F19" s="60"/>
      <c r="G19" s="60"/>
      <c r="H19" s="60"/>
      <c r="I19" s="60"/>
      <c r="J19" s="10"/>
    </row>
    <row r="20" ht="15">
      <c r="B20" s="1" t="s">
        <v>308</v>
      </c>
    </row>
    <row r="22" ht="15">
      <c r="E22" s="10"/>
    </row>
    <row r="23" spans="1:6" ht="15">
      <c r="A23" s="456" t="s">
        <v>342</v>
      </c>
      <c r="B23" s="456"/>
      <c r="C23" s="456"/>
      <c r="D23" s="456"/>
      <c r="E23" s="456"/>
      <c r="F23" s="456"/>
    </row>
    <row r="24" ht="15">
      <c r="E24" s="10"/>
    </row>
    <row r="25" ht="15">
      <c r="A25" s="17"/>
    </row>
    <row r="27" ht="15">
      <c r="A27" s="14"/>
    </row>
  </sheetData>
  <sheetProtection/>
  <mergeCells count="7">
    <mergeCell ref="A23:F23"/>
    <mergeCell ref="A11:F11"/>
    <mergeCell ref="E14:F14"/>
    <mergeCell ref="C14:D14"/>
    <mergeCell ref="B14:B16"/>
    <mergeCell ref="A14:A16"/>
    <mergeCell ref="A12:F12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2"/>
  <sheetViews>
    <sheetView view="pageBreakPreview" zoomScale="70" zoomScaleNormal="56" zoomScaleSheetLayoutView="70" zoomScalePageLayoutView="0" workbookViewId="0" topLeftCell="A1">
      <pane xSplit="2" topLeftCell="C1" activePane="topRight" state="frozen"/>
      <selection pane="topLeft" activeCell="A50" sqref="A50"/>
      <selection pane="topRight" activeCell="A1" sqref="A1:IV10"/>
    </sheetView>
  </sheetViews>
  <sheetFormatPr defaultColWidth="9.00390625" defaultRowHeight="15.75"/>
  <cols>
    <col min="1" max="1" width="10.875" style="1" bestFit="1" customWidth="1"/>
    <col min="2" max="2" width="59.625" style="1" customWidth="1"/>
    <col min="3" max="3" width="13.375" style="1" customWidth="1"/>
    <col min="4" max="4" width="10.125" style="286" customWidth="1"/>
    <col min="5" max="5" width="10.25390625" style="286" customWidth="1"/>
    <col min="6" max="6" width="9.375" style="286" customWidth="1"/>
    <col min="7" max="7" width="8.50390625" style="286" customWidth="1"/>
    <col min="8" max="8" width="10.00390625" style="286" customWidth="1"/>
    <col min="9" max="12" width="9.375" style="286" customWidth="1"/>
    <col min="13" max="13" width="9.375" style="302" customWidth="1"/>
    <col min="14" max="14" width="10.75390625" style="307" customWidth="1"/>
    <col min="15" max="15" width="11.25390625" style="307" customWidth="1"/>
    <col min="16" max="16" width="9.875" style="307" customWidth="1"/>
    <col min="17" max="17" width="11.00390625" style="307" customWidth="1"/>
    <col min="18" max="18" width="14.375" style="1" customWidth="1"/>
    <col min="19" max="19" width="12.25390625" style="1" customWidth="1"/>
    <col min="20" max="20" width="8.75390625" style="1" customWidth="1"/>
    <col min="21" max="22" width="14.375" style="1" customWidth="1"/>
    <col min="23" max="23" width="32.625" style="1" customWidth="1"/>
    <col min="24" max="16384" width="9.00390625" style="1" customWidth="1"/>
  </cols>
  <sheetData>
    <row r="1" ht="159" customHeight="1" hidden="1">
      <c r="W1" s="129" t="s">
        <v>119</v>
      </c>
    </row>
    <row r="2" ht="15" hidden="1">
      <c r="W2" s="129" t="s">
        <v>37</v>
      </c>
    </row>
    <row r="3" ht="15" hidden="1">
      <c r="W3" s="273" t="s">
        <v>343</v>
      </c>
    </row>
    <row r="4" ht="15" hidden="1">
      <c r="W4" s="2"/>
    </row>
    <row r="5" ht="18" hidden="1">
      <c r="W5" s="269" t="s">
        <v>38</v>
      </c>
    </row>
    <row r="6" spans="4:23" s="14" customFormat="1" ht="18" hidden="1">
      <c r="D6" s="286"/>
      <c r="E6" s="286"/>
      <c r="F6" s="286"/>
      <c r="G6" s="286"/>
      <c r="H6" s="286"/>
      <c r="I6" s="286"/>
      <c r="J6" s="286"/>
      <c r="K6" s="286"/>
      <c r="L6" s="286"/>
      <c r="M6" s="302"/>
      <c r="N6" s="307"/>
      <c r="O6" s="307"/>
      <c r="P6" s="307"/>
      <c r="Q6" s="307"/>
      <c r="S6" s="310"/>
      <c r="W6" s="297" t="s">
        <v>377</v>
      </c>
    </row>
    <row r="7" spans="4:23" s="14" customFormat="1" ht="18" hidden="1">
      <c r="D7" s="286"/>
      <c r="E7" s="286"/>
      <c r="F7" s="286"/>
      <c r="G7" s="286"/>
      <c r="H7" s="286"/>
      <c r="I7" s="286"/>
      <c r="J7" s="286"/>
      <c r="K7" s="286"/>
      <c r="L7" s="286"/>
      <c r="M7" s="302"/>
      <c r="N7" s="307"/>
      <c r="O7" s="307"/>
      <c r="P7" s="307"/>
      <c r="Q7" s="307"/>
      <c r="W7" s="297"/>
    </row>
    <row r="8" spans="4:23" s="14" customFormat="1" ht="18" hidden="1">
      <c r="D8" s="286"/>
      <c r="E8" s="286"/>
      <c r="F8" s="286"/>
      <c r="G8" s="286"/>
      <c r="H8" s="286"/>
      <c r="I8" s="286"/>
      <c r="J8" s="286"/>
      <c r="K8" s="286"/>
      <c r="L8" s="286"/>
      <c r="M8" s="302"/>
      <c r="N8" s="307"/>
      <c r="O8" s="307"/>
      <c r="P8" s="307"/>
      <c r="Q8" s="307"/>
      <c r="S8" s="300"/>
      <c r="W8" s="297" t="s">
        <v>378</v>
      </c>
    </row>
    <row r="9" spans="1:23" s="14" customFormat="1" ht="18" hidden="1">
      <c r="A9" s="301"/>
      <c r="D9" s="286"/>
      <c r="E9" s="286"/>
      <c r="F9" s="286"/>
      <c r="G9" s="286"/>
      <c r="H9" s="286"/>
      <c r="I9" s="286"/>
      <c r="J9" s="286"/>
      <c r="K9" s="286"/>
      <c r="L9" s="286"/>
      <c r="M9" s="302"/>
      <c r="N9" s="307"/>
      <c r="O9" s="307"/>
      <c r="P9" s="307"/>
      <c r="Q9" s="307"/>
      <c r="W9" s="297" t="s">
        <v>419</v>
      </c>
    </row>
    <row r="10" spans="1:23" s="14" customFormat="1" ht="18" hidden="1">
      <c r="A10" s="301"/>
      <c r="D10" s="286"/>
      <c r="E10" s="286"/>
      <c r="F10" s="286"/>
      <c r="G10" s="286"/>
      <c r="H10" s="286"/>
      <c r="I10" s="286"/>
      <c r="J10" s="286"/>
      <c r="K10" s="286"/>
      <c r="L10" s="286"/>
      <c r="M10" s="302"/>
      <c r="N10" s="307"/>
      <c r="O10" s="307"/>
      <c r="P10" s="307"/>
      <c r="Q10" s="307"/>
      <c r="W10" s="297" t="s">
        <v>42</v>
      </c>
    </row>
    <row r="11" spans="1:23" s="14" customFormat="1" ht="36" customHeight="1">
      <c r="A11" s="478" t="s">
        <v>123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</row>
    <row r="12" spans="1:23" s="14" customFormat="1" ht="24" customHeight="1">
      <c r="A12" s="299"/>
      <c r="B12" s="483" t="s">
        <v>379</v>
      </c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</row>
    <row r="13" spans="4:17" s="14" customFormat="1" ht="11.25" customHeight="1" thickBot="1">
      <c r="D13" s="286"/>
      <c r="E13" s="308"/>
      <c r="F13" s="286"/>
      <c r="G13" s="286"/>
      <c r="H13" s="286"/>
      <c r="I13" s="286"/>
      <c r="J13" s="286"/>
      <c r="K13" s="286"/>
      <c r="L13" s="286"/>
      <c r="M13" s="302"/>
      <c r="N13" s="307"/>
      <c r="O13" s="307"/>
      <c r="P13" s="307"/>
      <c r="Q13" s="307"/>
    </row>
    <row r="14" spans="1:23" ht="126" customHeight="1">
      <c r="A14" s="433" t="s">
        <v>217</v>
      </c>
      <c r="B14" s="436" t="s">
        <v>240</v>
      </c>
      <c r="C14" s="480" t="s">
        <v>73</v>
      </c>
      <c r="D14" s="480" t="s">
        <v>364</v>
      </c>
      <c r="E14" s="480"/>
      <c r="F14" s="480"/>
      <c r="G14" s="480"/>
      <c r="H14" s="480"/>
      <c r="I14" s="480"/>
      <c r="J14" s="480"/>
      <c r="K14" s="480"/>
      <c r="L14" s="480"/>
      <c r="M14" s="480"/>
      <c r="N14" s="480" t="s">
        <v>69</v>
      </c>
      <c r="O14" s="480"/>
      <c r="P14" s="487" t="s">
        <v>344</v>
      </c>
      <c r="Q14" s="488"/>
      <c r="R14" s="436" t="s">
        <v>74</v>
      </c>
      <c r="S14" s="436" t="s">
        <v>321</v>
      </c>
      <c r="T14" s="436"/>
      <c r="U14" s="436"/>
      <c r="V14" s="436"/>
      <c r="W14" s="426" t="s">
        <v>219</v>
      </c>
    </row>
    <row r="15" spans="1:23" ht="31.5" customHeight="1">
      <c r="A15" s="434"/>
      <c r="B15" s="424"/>
      <c r="C15" s="481"/>
      <c r="D15" s="481" t="s">
        <v>220</v>
      </c>
      <c r="E15" s="481"/>
      <c r="F15" s="485" t="s">
        <v>221</v>
      </c>
      <c r="G15" s="485"/>
      <c r="H15" s="491" t="s">
        <v>222</v>
      </c>
      <c r="I15" s="491"/>
      <c r="J15" s="492" t="s">
        <v>223</v>
      </c>
      <c r="K15" s="492"/>
      <c r="L15" s="482" t="s">
        <v>224</v>
      </c>
      <c r="M15" s="482"/>
      <c r="N15" s="481"/>
      <c r="O15" s="481"/>
      <c r="P15" s="489"/>
      <c r="Q15" s="490"/>
      <c r="R15" s="424"/>
      <c r="S15" s="424" t="s">
        <v>258</v>
      </c>
      <c r="T15" s="424" t="s">
        <v>315</v>
      </c>
      <c r="U15" s="424" t="s">
        <v>313</v>
      </c>
      <c r="V15" s="424"/>
      <c r="W15" s="486"/>
    </row>
    <row r="16" spans="1:23" ht="81.75" customHeight="1">
      <c r="A16" s="434"/>
      <c r="B16" s="424"/>
      <c r="C16" s="481"/>
      <c r="D16" s="314" t="s">
        <v>329</v>
      </c>
      <c r="E16" s="315" t="s">
        <v>330</v>
      </c>
      <c r="F16" s="357" t="s">
        <v>225</v>
      </c>
      <c r="G16" s="357" t="s">
        <v>226</v>
      </c>
      <c r="H16" s="360" t="s">
        <v>225</v>
      </c>
      <c r="I16" s="360" t="s">
        <v>226</v>
      </c>
      <c r="J16" s="362" t="s">
        <v>225</v>
      </c>
      <c r="K16" s="362" t="s">
        <v>226</v>
      </c>
      <c r="L16" s="416" t="s">
        <v>225</v>
      </c>
      <c r="M16" s="417" t="s">
        <v>226</v>
      </c>
      <c r="N16" s="315" t="s">
        <v>220</v>
      </c>
      <c r="O16" s="314" t="s">
        <v>66</v>
      </c>
      <c r="P16" s="315" t="s">
        <v>220</v>
      </c>
      <c r="Q16" s="314" t="s">
        <v>68</v>
      </c>
      <c r="R16" s="424"/>
      <c r="S16" s="424"/>
      <c r="T16" s="424"/>
      <c r="U16" s="12" t="s">
        <v>312</v>
      </c>
      <c r="V16" s="12" t="s">
        <v>314</v>
      </c>
      <c r="W16" s="486"/>
    </row>
    <row r="17" spans="1:23" ht="15.75">
      <c r="A17" s="23"/>
      <c r="B17" s="22" t="s">
        <v>241</v>
      </c>
      <c r="C17" s="187">
        <v>370.82363676</v>
      </c>
      <c r="D17" s="187">
        <v>131.52331012</v>
      </c>
      <c r="E17" s="187">
        <v>131.400543487</v>
      </c>
      <c r="F17" s="358">
        <v>22.124803626779066</v>
      </c>
      <c r="G17" s="358">
        <v>54.2578628496</v>
      </c>
      <c r="H17" s="361">
        <v>27.925024668185287</v>
      </c>
      <c r="I17" s="361">
        <v>34.499833550000005</v>
      </c>
      <c r="J17" s="363">
        <v>52.26299786473246</v>
      </c>
      <c r="K17" s="363">
        <v>29.275412497400005</v>
      </c>
      <c r="L17" s="418">
        <v>29.21048396030315</v>
      </c>
      <c r="M17" s="418">
        <v>13.36743459</v>
      </c>
      <c r="N17" s="187">
        <v>89.78050460380001</v>
      </c>
      <c r="O17" s="187">
        <v>10.7503299408</v>
      </c>
      <c r="P17" s="187">
        <v>94.79965974839999</v>
      </c>
      <c r="Q17" s="187">
        <v>36.3900333812</v>
      </c>
      <c r="R17" s="187">
        <v>239.423093273</v>
      </c>
      <c r="S17" s="187">
        <v>0.12276663300000301</v>
      </c>
      <c r="T17" s="182"/>
      <c r="U17" s="182"/>
      <c r="V17" s="182"/>
      <c r="W17" s="5"/>
    </row>
    <row r="18" spans="1:23" ht="15.75">
      <c r="A18" s="23" t="s">
        <v>203</v>
      </c>
      <c r="B18" s="22" t="s">
        <v>320</v>
      </c>
      <c r="C18" s="187">
        <v>197.36051969000005</v>
      </c>
      <c r="D18" s="187">
        <v>68.15169012</v>
      </c>
      <c r="E18" s="187">
        <v>78.035960937</v>
      </c>
      <c r="F18" s="358">
        <v>9.962405944889374</v>
      </c>
      <c r="G18" s="358">
        <v>20.950299149599996</v>
      </c>
      <c r="H18" s="361">
        <v>12.574142417643325</v>
      </c>
      <c r="I18" s="361">
        <v>34.499833550000005</v>
      </c>
      <c r="J18" s="363">
        <v>25.343320601090433</v>
      </c>
      <c r="K18" s="363">
        <v>19.745789527400003</v>
      </c>
      <c r="L18" s="418">
        <v>20.271788176376862</v>
      </c>
      <c r="M18" s="418">
        <v>2.84003871</v>
      </c>
      <c r="N18" s="187">
        <v>47.3075239034</v>
      </c>
      <c r="O18" s="187">
        <v>7.7119874208</v>
      </c>
      <c r="P18" s="187">
        <v>94.79965974839999</v>
      </c>
      <c r="Q18" s="187">
        <v>36.3900333812</v>
      </c>
      <c r="R18" s="187">
        <v>119.324558753</v>
      </c>
      <c r="S18" s="187">
        <v>-9.884270816999999</v>
      </c>
      <c r="T18" s="182"/>
      <c r="U18" s="182"/>
      <c r="V18" s="182"/>
      <c r="W18" s="5"/>
    </row>
    <row r="19" spans="1:23" ht="31.5" customHeight="1">
      <c r="A19" s="63" t="s">
        <v>204</v>
      </c>
      <c r="B19" s="22" t="s">
        <v>317</v>
      </c>
      <c r="C19" s="187">
        <v>183.53878958000004</v>
      </c>
      <c r="D19" s="187">
        <v>59.762</v>
      </c>
      <c r="E19" s="187">
        <v>70.0114682028</v>
      </c>
      <c r="F19" s="358">
        <v>8.352242048746975</v>
      </c>
      <c r="G19" s="358">
        <v>19.784325749599997</v>
      </c>
      <c r="H19" s="361">
        <v>10.54185922643004</v>
      </c>
      <c r="I19" s="361">
        <v>32.248036400000004</v>
      </c>
      <c r="J19" s="363">
        <v>21.779459793425474</v>
      </c>
      <c r="K19" s="363">
        <v>17.385780243200003</v>
      </c>
      <c r="L19" s="418">
        <v>19.088405951397505</v>
      </c>
      <c r="M19" s="418">
        <v>0.5933258100000001</v>
      </c>
      <c r="N19" s="187">
        <v>39.283031323</v>
      </c>
      <c r="O19" s="187">
        <v>6.2839186404</v>
      </c>
      <c r="P19" s="187">
        <v>92.46810372979999</v>
      </c>
      <c r="Q19" s="187">
        <v>36.3900333812</v>
      </c>
      <c r="R19" s="187">
        <v>113.5273213772</v>
      </c>
      <c r="S19" s="187">
        <v>-10.2494682028</v>
      </c>
      <c r="T19" s="182"/>
      <c r="U19" s="182"/>
      <c r="V19" s="182"/>
      <c r="W19" s="278"/>
    </row>
    <row r="20" spans="1:23" s="286" customFormat="1" ht="36" customHeight="1">
      <c r="A20" s="293" t="s">
        <v>345</v>
      </c>
      <c r="B20" s="294" t="s">
        <v>380</v>
      </c>
      <c r="C20" s="274">
        <v>80.95108558000001</v>
      </c>
      <c r="D20" s="274">
        <v>40.5</v>
      </c>
      <c r="E20" s="274">
        <v>52.20796401</v>
      </c>
      <c r="F20" s="359">
        <v>7.772830326391978</v>
      </c>
      <c r="G20" s="359">
        <v>18.30164841</v>
      </c>
      <c r="H20" s="329">
        <v>9.810549384646169</v>
      </c>
      <c r="I20" s="329">
        <v>29.75</v>
      </c>
      <c r="J20" s="354">
        <v>17.204015958390467</v>
      </c>
      <c r="K20" s="354">
        <v>4.1563156</v>
      </c>
      <c r="L20" s="419">
        <v>5.7126043305713825</v>
      </c>
      <c r="M20" s="419">
        <v>0</v>
      </c>
      <c r="N20" s="274">
        <v>33.1460200972</v>
      </c>
      <c r="O20" s="274">
        <v>5.737454362799999</v>
      </c>
      <c r="P20" s="274">
        <v>80.5243187816</v>
      </c>
      <c r="Q20" s="274">
        <v>36.3900333812</v>
      </c>
      <c r="R20" s="274">
        <v>28.743121570000014</v>
      </c>
      <c r="S20" s="274">
        <v>-11.707964009999998</v>
      </c>
      <c r="T20" s="279">
        <v>-0.28908553111111107</v>
      </c>
      <c r="U20" s="279"/>
      <c r="V20" s="279"/>
      <c r="W20" s="355"/>
    </row>
    <row r="21" spans="1:23" s="286" customFormat="1" ht="15.75">
      <c r="A21" s="293" t="s">
        <v>346</v>
      </c>
      <c r="B21" s="294" t="s">
        <v>372</v>
      </c>
      <c r="C21" s="274">
        <v>3.019</v>
      </c>
      <c r="D21" s="274">
        <v>3.019</v>
      </c>
      <c r="E21" s="274">
        <v>2.9693806032</v>
      </c>
      <c r="F21" s="359">
        <v>0.5794117223549972</v>
      </c>
      <c r="G21" s="359">
        <v>0</v>
      </c>
      <c r="H21" s="329">
        <v>0.7313098417838713</v>
      </c>
      <c r="I21" s="329">
        <v>2.4980364</v>
      </c>
      <c r="J21" s="354">
        <v>1.2824425723056994</v>
      </c>
      <c r="K21" s="354">
        <v>0.19618000319999998</v>
      </c>
      <c r="L21" s="419">
        <v>0.4258358635554322</v>
      </c>
      <c r="M21" s="419">
        <v>0.2751642</v>
      </c>
      <c r="N21" s="274">
        <v>2.9693806032</v>
      </c>
      <c r="O21" s="274">
        <v>0</v>
      </c>
      <c r="P21" s="274">
        <v>2.9693806032</v>
      </c>
      <c r="Q21" s="274">
        <v>0</v>
      </c>
      <c r="R21" s="274">
        <v>0.04961939679999999</v>
      </c>
      <c r="S21" s="274">
        <v>0.04961939680000027</v>
      </c>
      <c r="T21" s="279">
        <v>0.016435706127856994</v>
      </c>
      <c r="U21" s="279"/>
      <c r="V21" s="279"/>
      <c r="W21" s="296"/>
    </row>
    <row r="22" spans="1:23" s="374" customFormat="1" ht="70.5" customHeight="1">
      <c r="A22" s="371" t="s">
        <v>347</v>
      </c>
      <c r="B22" s="319" t="s">
        <v>383</v>
      </c>
      <c r="C22" s="276">
        <v>97.652</v>
      </c>
      <c r="D22" s="276">
        <v>16.243</v>
      </c>
      <c r="E22" s="276">
        <v>12.983015250000001</v>
      </c>
      <c r="F22" s="366">
        <v>0</v>
      </c>
      <c r="G22" s="366">
        <v>0</v>
      </c>
      <c r="H22" s="367">
        <v>0</v>
      </c>
      <c r="I22" s="367">
        <v>0</v>
      </c>
      <c r="J22" s="368">
        <v>3.2930012627293057</v>
      </c>
      <c r="K22" s="368">
        <v>12.66485364</v>
      </c>
      <c r="L22" s="420">
        <v>12.94996575727069</v>
      </c>
      <c r="M22" s="420">
        <v>0.31816161</v>
      </c>
      <c r="N22" s="276">
        <v>0.5464642775999999</v>
      </c>
      <c r="O22" s="276">
        <v>0.5464642775999999</v>
      </c>
      <c r="P22" s="276">
        <v>0</v>
      </c>
      <c r="Q22" s="276">
        <v>0</v>
      </c>
      <c r="R22" s="276">
        <v>84.66898474999999</v>
      </c>
      <c r="S22" s="276">
        <v>3.2599847499999974</v>
      </c>
      <c r="T22" s="369">
        <v>0.20070090192698378</v>
      </c>
      <c r="U22" s="369"/>
      <c r="V22" s="372"/>
      <c r="W22" s="373"/>
    </row>
    <row r="23" spans="1:23" s="286" customFormat="1" ht="15.75">
      <c r="A23" s="293" t="s">
        <v>349</v>
      </c>
      <c r="B23" s="294" t="s">
        <v>375</v>
      </c>
      <c r="C23" s="274">
        <v>1.9167039999999984</v>
      </c>
      <c r="D23" s="274">
        <v>0</v>
      </c>
      <c r="E23" s="274">
        <v>1.8511083395999997</v>
      </c>
      <c r="F23" s="359">
        <v>0</v>
      </c>
      <c r="G23" s="359">
        <v>1.4826773395999997</v>
      </c>
      <c r="H23" s="329">
        <v>0</v>
      </c>
      <c r="I23" s="329">
        <v>0</v>
      </c>
      <c r="J23" s="354">
        <v>0</v>
      </c>
      <c r="K23" s="354">
        <v>0.368431</v>
      </c>
      <c r="L23" s="419">
        <v>0</v>
      </c>
      <c r="M23" s="419">
        <v>0</v>
      </c>
      <c r="N23" s="274">
        <v>2.621166345</v>
      </c>
      <c r="O23" s="274">
        <v>0</v>
      </c>
      <c r="P23" s="274">
        <v>8.974404345</v>
      </c>
      <c r="Q23" s="274">
        <v>0</v>
      </c>
      <c r="R23" s="274">
        <v>0.0655956603999987</v>
      </c>
      <c r="S23" s="274">
        <v>-1.8511083395999997</v>
      </c>
      <c r="T23" s="279">
        <v>0</v>
      </c>
      <c r="U23" s="279"/>
      <c r="V23" s="279"/>
      <c r="W23" s="295"/>
    </row>
    <row r="24" spans="1:23" s="13" customFormat="1" ht="24" customHeight="1">
      <c r="A24" s="421" t="s">
        <v>205</v>
      </c>
      <c r="B24" s="415" t="s">
        <v>384</v>
      </c>
      <c r="C24" s="277">
        <v>1.866241</v>
      </c>
      <c r="D24" s="277">
        <v>1.866241</v>
      </c>
      <c r="E24" s="277">
        <v>1.7315560142</v>
      </c>
      <c r="F24" s="358">
        <v>0.35817221336187877</v>
      </c>
      <c r="G24" s="358">
        <v>0</v>
      </c>
      <c r="H24" s="361">
        <v>0.4520703578802827</v>
      </c>
      <c r="I24" s="361">
        <v>0</v>
      </c>
      <c r="J24" s="363">
        <v>0.7927614801531502</v>
      </c>
      <c r="K24" s="363">
        <v>0.9129119442</v>
      </c>
      <c r="L24" s="418">
        <v>0.26323694860468805</v>
      </c>
      <c r="M24" s="418">
        <v>0.81864407</v>
      </c>
      <c r="N24" s="277">
        <v>1.7315560142</v>
      </c>
      <c r="O24" s="277">
        <v>0</v>
      </c>
      <c r="P24" s="277">
        <v>1.7315560142</v>
      </c>
      <c r="Q24" s="277">
        <v>0</v>
      </c>
      <c r="R24" s="277">
        <v>0.1346849858</v>
      </c>
      <c r="S24" s="277">
        <v>0.1346849858</v>
      </c>
      <c r="T24" s="284"/>
      <c r="U24" s="284"/>
      <c r="V24" s="325"/>
      <c r="W24" s="326"/>
    </row>
    <row r="25" spans="1:23" ht="36.75" customHeight="1">
      <c r="A25" s="293" t="s">
        <v>385</v>
      </c>
      <c r="B25" s="294" t="s">
        <v>381</v>
      </c>
      <c r="C25" s="274">
        <v>0.752314</v>
      </c>
      <c r="D25" s="274">
        <v>0.752314</v>
      </c>
      <c r="E25" s="274">
        <v>0.8657780071</v>
      </c>
      <c r="F25" s="359">
        <v>0.14438540923874704</v>
      </c>
      <c r="G25" s="359">
        <v>0</v>
      </c>
      <c r="H25" s="329">
        <v>0.1822373740681654</v>
      </c>
      <c r="I25" s="329">
        <v>0</v>
      </c>
      <c r="J25" s="354">
        <v>0.31957585337581645</v>
      </c>
      <c r="K25" s="354">
        <v>0.4564559721</v>
      </c>
      <c r="L25" s="419">
        <v>0.10611536331727109</v>
      </c>
      <c r="M25" s="419">
        <v>0.409322035</v>
      </c>
      <c r="N25" s="274">
        <v>0.8657780071</v>
      </c>
      <c r="O25" s="274">
        <v>0</v>
      </c>
      <c r="P25" s="274">
        <v>0.8657780071</v>
      </c>
      <c r="Q25" s="274">
        <v>0</v>
      </c>
      <c r="R25" s="274">
        <v>-0.11346400709999993</v>
      </c>
      <c r="S25" s="274">
        <v>-0.11346400709999993</v>
      </c>
      <c r="T25" s="279">
        <v>-0.15082001278721374</v>
      </c>
      <c r="U25" s="279"/>
      <c r="V25" s="279"/>
      <c r="W25" s="295"/>
    </row>
    <row r="26" spans="1:23" ht="42.75" customHeight="1">
      <c r="A26" s="293" t="s">
        <v>386</v>
      </c>
      <c r="B26" s="294" t="s">
        <v>382</v>
      </c>
      <c r="C26" s="274">
        <v>1.113927</v>
      </c>
      <c r="D26" s="274">
        <v>1.113927</v>
      </c>
      <c r="E26" s="274">
        <v>0.8657780071</v>
      </c>
      <c r="F26" s="359">
        <v>0.21378680412313175</v>
      </c>
      <c r="G26" s="359">
        <v>0</v>
      </c>
      <c r="H26" s="329">
        <v>0.26983298381211734</v>
      </c>
      <c r="I26" s="329">
        <v>0</v>
      </c>
      <c r="J26" s="354">
        <v>0.4731856267773338</v>
      </c>
      <c r="K26" s="354">
        <v>0.4564559721</v>
      </c>
      <c r="L26" s="419">
        <v>0.15712158528741696</v>
      </c>
      <c r="M26" s="419">
        <v>0.409322035</v>
      </c>
      <c r="N26" s="274">
        <v>0.8657780071</v>
      </c>
      <c r="O26" s="274">
        <v>0</v>
      </c>
      <c r="P26" s="274">
        <v>0.8657780071</v>
      </c>
      <c r="Q26" s="274">
        <v>0</v>
      </c>
      <c r="R26" s="274">
        <v>0.24814899289999992</v>
      </c>
      <c r="S26" s="274">
        <v>0.24814899289999992</v>
      </c>
      <c r="T26" s="279">
        <v>0.2227695287931794</v>
      </c>
      <c r="U26" s="279"/>
      <c r="V26" s="279"/>
      <c r="W26" s="295"/>
    </row>
    <row r="27" spans="1:23" s="13" customFormat="1" ht="23.25" customHeight="1">
      <c r="A27" s="421" t="s">
        <v>216</v>
      </c>
      <c r="B27" s="415" t="s">
        <v>387</v>
      </c>
      <c r="C27" s="277">
        <v>11.95548911</v>
      </c>
      <c r="D27" s="277">
        <v>6.52344912</v>
      </c>
      <c r="E27" s="277">
        <v>6.29293672</v>
      </c>
      <c r="F27" s="358">
        <v>1.25199168278052</v>
      </c>
      <c r="G27" s="358">
        <v>1.1659734</v>
      </c>
      <c r="H27" s="361">
        <v>1.580212833333002</v>
      </c>
      <c r="I27" s="361">
        <v>2.2517971500000002</v>
      </c>
      <c r="J27" s="363">
        <v>2.7710993275118088</v>
      </c>
      <c r="K27" s="363">
        <v>1.44709734</v>
      </c>
      <c r="L27" s="418">
        <v>0.9201452763746684</v>
      </c>
      <c r="M27" s="418">
        <v>1.42806883</v>
      </c>
      <c r="N27" s="277">
        <v>6.292936566199999</v>
      </c>
      <c r="O27" s="277">
        <v>1.4280687804</v>
      </c>
      <c r="P27" s="277">
        <v>0.6000000044</v>
      </c>
      <c r="Q27" s="277">
        <v>0</v>
      </c>
      <c r="R27" s="277">
        <v>5.66255239</v>
      </c>
      <c r="S27" s="277">
        <v>0.23051240000000006</v>
      </c>
      <c r="T27" s="284"/>
      <c r="U27" s="284"/>
      <c r="V27" s="325"/>
      <c r="W27" s="327"/>
    </row>
    <row r="28" spans="1:23" ht="23.25" customHeight="1">
      <c r="A28" s="293" t="s">
        <v>388</v>
      </c>
      <c r="B28" s="294" t="s">
        <v>395</v>
      </c>
      <c r="C28" s="274">
        <v>0.6</v>
      </c>
      <c r="D28" s="274">
        <v>0.6</v>
      </c>
      <c r="E28" s="274">
        <v>0.43431418</v>
      </c>
      <c r="F28" s="359">
        <v>0.11515304187247374</v>
      </c>
      <c r="G28" s="359">
        <v>0</v>
      </c>
      <c r="H28" s="329">
        <v>0.14534147236512843</v>
      </c>
      <c r="I28" s="329">
        <v>0.18497505</v>
      </c>
      <c r="J28" s="354">
        <v>0.2548743104946736</v>
      </c>
      <c r="K28" s="354">
        <v>0.13418382</v>
      </c>
      <c r="L28" s="419">
        <v>0.08463117526772418</v>
      </c>
      <c r="M28" s="419">
        <v>0.11515531</v>
      </c>
      <c r="N28" s="274">
        <v>0.4343141866</v>
      </c>
      <c r="O28" s="274">
        <v>0.115155315</v>
      </c>
      <c r="P28" s="274">
        <v>0</v>
      </c>
      <c r="Q28" s="274">
        <v>0</v>
      </c>
      <c r="R28" s="274">
        <v>0.16568581999999993</v>
      </c>
      <c r="S28" s="274">
        <v>0.16568581999999998</v>
      </c>
      <c r="T28" s="279">
        <v>0</v>
      </c>
      <c r="U28" s="279"/>
      <c r="V28" s="318"/>
      <c r="W28" s="295"/>
    </row>
    <row r="29" spans="1:23" ht="23.25" customHeight="1">
      <c r="A29" s="293" t="s">
        <v>389</v>
      </c>
      <c r="B29" s="294" t="s">
        <v>396</v>
      </c>
      <c r="C29" s="274">
        <v>0.6</v>
      </c>
      <c r="D29" s="274">
        <v>0.6</v>
      </c>
      <c r="E29" s="274">
        <v>0.6</v>
      </c>
      <c r="F29" s="359">
        <v>0.11515304187247374</v>
      </c>
      <c r="G29" s="359">
        <v>0</v>
      </c>
      <c r="H29" s="329">
        <v>0.14534147236512843</v>
      </c>
      <c r="I29" s="329">
        <v>0.6</v>
      </c>
      <c r="J29" s="354">
        <v>0.2548743104946736</v>
      </c>
      <c r="K29" s="364">
        <v>0</v>
      </c>
      <c r="L29" s="419">
        <v>0.08463117526772418</v>
      </c>
      <c r="M29" s="419">
        <v>0</v>
      </c>
      <c r="N29" s="274">
        <v>0.6000000044</v>
      </c>
      <c r="O29" s="274">
        <v>0</v>
      </c>
      <c r="P29" s="274">
        <v>0.6000000044</v>
      </c>
      <c r="Q29" s="274">
        <v>0</v>
      </c>
      <c r="R29" s="274">
        <v>0</v>
      </c>
      <c r="S29" s="274">
        <v>0</v>
      </c>
      <c r="T29" s="279">
        <v>0</v>
      </c>
      <c r="U29" s="279"/>
      <c r="V29" s="318"/>
      <c r="W29" s="295"/>
    </row>
    <row r="30" spans="1:23" ht="23.25" customHeight="1">
      <c r="A30" s="293" t="s">
        <v>390</v>
      </c>
      <c r="B30" s="294" t="s">
        <v>397</v>
      </c>
      <c r="C30" s="274">
        <v>0.99475</v>
      </c>
      <c r="D30" s="274">
        <v>0.32977776000000003</v>
      </c>
      <c r="E30" s="274">
        <v>0.29736447</v>
      </c>
      <c r="F30" s="359">
        <v>0.063291520343151</v>
      </c>
      <c r="G30" s="359">
        <v>0</v>
      </c>
      <c r="H30" s="329">
        <v>0.0798839753194566</v>
      </c>
      <c r="I30" s="329">
        <v>0.15042435</v>
      </c>
      <c r="J30" s="354">
        <v>0.14008646532746327</v>
      </c>
      <c r="K30" s="354">
        <v>0.07347006</v>
      </c>
      <c r="L30" s="419">
        <v>0.04651579900992914</v>
      </c>
      <c r="M30" s="419">
        <v>0.07347006</v>
      </c>
      <c r="N30" s="274">
        <v>0.29736443679999996</v>
      </c>
      <c r="O30" s="274">
        <v>0.073470045</v>
      </c>
      <c r="P30" s="274">
        <v>0</v>
      </c>
      <c r="Q30" s="274">
        <v>0</v>
      </c>
      <c r="R30" s="274">
        <v>0.69738553</v>
      </c>
      <c r="S30" s="274">
        <v>0.03241329000000004</v>
      </c>
      <c r="T30" s="279">
        <v>0</v>
      </c>
      <c r="U30" s="279"/>
      <c r="V30" s="318"/>
      <c r="W30" s="295"/>
    </row>
    <row r="31" spans="1:23" ht="23.25" customHeight="1">
      <c r="A31" s="293" t="s">
        <v>391</v>
      </c>
      <c r="B31" s="294" t="s">
        <v>398</v>
      </c>
      <c r="C31" s="274">
        <v>0.99475</v>
      </c>
      <c r="D31" s="274">
        <v>0.32977776000000003</v>
      </c>
      <c r="E31" s="274">
        <v>0.29736447</v>
      </c>
      <c r="F31" s="359">
        <v>0.063291520343151</v>
      </c>
      <c r="G31" s="359">
        <v>0</v>
      </c>
      <c r="H31" s="329">
        <v>0.0798839753194566</v>
      </c>
      <c r="I31" s="329">
        <v>0.15042435</v>
      </c>
      <c r="J31" s="354">
        <v>0.14008646532746327</v>
      </c>
      <c r="K31" s="354">
        <v>0.07347006</v>
      </c>
      <c r="L31" s="419">
        <v>0.04651579900992914</v>
      </c>
      <c r="M31" s="419">
        <v>0.07347006</v>
      </c>
      <c r="N31" s="274">
        <v>0.29736443679999996</v>
      </c>
      <c r="O31" s="274">
        <v>0.073470045</v>
      </c>
      <c r="P31" s="274">
        <v>0</v>
      </c>
      <c r="Q31" s="274">
        <v>0</v>
      </c>
      <c r="R31" s="274">
        <v>0.69738553</v>
      </c>
      <c r="S31" s="274">
        <v>0.03241329000000004</v>
      </c>
      <c r="T31" s="279">
        <v>0</v>
      </c>
      <c r="U31" s="279"/>
      <c r="V31" s="318"/>
      <c r="W31" s="295"/>
    </row>
    <row r="32" spans="1:23" ht="34.5" customHeight="1">
      <c r="A32" s="293" t="s">
        <v>392</v>
      </c>
      <c r="B32" s="294" t="s">
        <v>399</v>
      </c>
      <c r="C32" s="274">
        <v>1.57226353</v>
      </c>
      <c r="D32" s="274">
        <v>1.10983308</v>
      </c>
      <c r="E32" s="274">
        <v>1.10983308</v>
      </c>
      <c r="F32" s="359">
        <v>0.2130010918878275</v>
      </c>
      <c r="G32" s="359">
        <v>0.27745827</v>
      </c>
      <c r="H32" s="329">
        <v>0.26884128987787564</v>
      </c>
      <c r="I32" s="329">
        <v>0.27745827</v>
      </c>
      <c r="J32" s="354">
        <v>0.4714465683819666</v>
      </c>
      <c r="K32" s="354">
        <v>0.27745827</v>
      </c>
      <c r="L32" s="419">
        <v>0.15654412985233027</v>
      </c>
      <c r="M32" s="419">
        <v>0.27745827</v>
      </c>
      <c r="N32" s="274">
        <v>1.1098330464</v>
      </c>
      <c r="O32" s="274">
        <v>0.2774582616</v>
      </c>
      <c r="P32" s="274">
        <v>0</v>
      </c>
      <c r="Q32" s="274">
        <v>0</v>
      </c>
      <c r="R32" s="274">
        <v>0.46243045000000005</v>
      </c>
      <c r="S32" s="274">
        <v>0</v>
      </c>
      <c r="T32" s="279">
        <v>0</v>
      </c>
      <c r="U32" s="279"/>
      <c r="V32" s="318"/>
      <c r="W32" s="295"/>
    </row>
    <row r="33" spans="1:23" ht="23.25" customHeight="1">
      <c r="A33" s="293" t="s">
        <v>393</v>
      </c>
      <c r="B33" s="294" t="s">
        <v>400</v>
      </c>
      <c r="C33" s="274">
        <v>5.72828368</v>
      </c>
      <c r="D33" s="274">
        <v>2.4549787199999997</v>
      </c>
      <c r="E33" s="274">
        <v>2.45497872</v>
      </c>
      <c r="F33" s="359">
        <v>0.47116377890031996</v>
      </c>
      <c r="G33" s="359">
        <v>0.61374468</v>
      </c>
      <c r="H33" s="329">
        <v>0.5946837029830973</v>
      </c>
      <c r="I33" s="329">
        <v>0.61374468</v>
      </c>
      <c r="J33" s="354">
        <v>1.0428516808984938</v>
      </c>
      <c r="K33" s="354">
        <v>0.61374468</v>
      </c>
      <c r="L33" s="419">
        <v>0.34627955721808856</v>
      </c>
      <c r="M33" s="419">
        <v>0.61374468</v>
      </c>
      <c r="N33" s="274">
        <v>2.4549786719999998</v>
      </c>
      <c r="O33" s="274">
        <v>0.6137446679999999</v>
      </c>
      <c r="P33" s="274">
        <v>0</v>
      </c>
      <c r="Q33" s="274">
        <v>0</v>
      </c>
      <c r="R33" s="274">
        <v>3.27330496</v>
      </c>
      <c r="S33" s="274">
        <v>0</v>
      </c>
      <c r="T33" s="279">
        <v>0</v>
      </c>
      <c r="U33" s="279"/>
      <c r="V33" s="318"/>
      <c r="W33" s="295"/>
    </row>
    <row r="34" spans="1:23" ht="23.25" customHeight="1">
      <c r="A34" s="293" t="s">
        <v>394</v>
      </c>
      <c r="B34" s="294" t="s">
        <v>401</v>
      </c>
      <c r="C34" s="274">
        <v>1.4654419</v>
      </c>
      <c r="D34" s="274">
        <v>1.0990818</v>
      </c>
      <c r="E34" s="274">
        <v>1.0990818</v>
      </c>
      <c r="F34" s="359">
        <v>0.21093768756112302</v>
      </c>
      <c r="G34" s="359">
        <v>0.27477045</v>
      </c>
      <c r="H34" s="329">
        <v>0.26623694510285933</v>
      </c>
      <c r="I34" s="329">
        <v>0.27477045</v>
      </c>
      <c r="J34" s="354">
        <v>0.4668795265870746</v>
      </c>
      <c r="K34" s="354">
        <v>0.27477045</v>
      </c>
      <c r="L34" s="419">
        <v>0.15502764074894296</v>
      </c>
      <c r="M34" s="419">
        <v>0.27477045</v>
      </c>
      <c r="N34" s="274">
        <v>1.0990817832</v>
      </c>
      <c r="O34" s="274">
        <v>0.2747704458</v>
      </c>
      <c r="P34" s="274">
        <v>0</v>
      </c>
      <c r="Q34" s="274">
        <v>0</v>
      </c>
      <c r="R34" s="274">
        <v>0.36636009999999997</v>
      </c>
      <c r="S34" s="274">
        <v>0</v>
      </c>
      <c r="T34" s="279">
        <v>0</v>
      </c>
      <c r="U34" s="279"/>
      <c r="V34" s="318"/>
      <c r="W34" s="295"/>
    </row>
    <row r="35" spans="1:23" s="13" customFormat="1" ht="23.25" customHeight="1">
      <c r="A35" s="421" t="s">
        <v>206</v>
      </c>
      <c r="B35" s="415" t="s">
        <v>254</v>
      </c>
      <c r="C35" s="277">
        <v>173.46311706999998</v>
      </c>
      <c r="D35" s="277">
        <v>63.37162</v>
      </c>
      <c r="E35" s="277">
        <v>53.36458255</v>
      </c>
      <c r="F35" s="358">
        <v>12.162391352310825</v>
      </c>
      <c r="G35" s="358">
        <v>33.3075637</v>
      </c>
      <c r="H35" s="361">
        <v>15.3508742616057</v>
      </c>
      <c r="I35" s="361">
        <v>0</v>
      </c>
      <c r="J35" s="363">
        <v>26.91966325405078</v>
      </c>
      <c r="K35" s="363">
        <v>9.52962297</v>
      </c>
      <c r="L35" s="418">
        <v>8.938691132032691</v>
      </c>
      <c r="M35" s="418">
        <v>10.52739588</v>
      </c>
      <c r="N35" s="277">
        <v>42.4729807004</v>
      </c>
      <c r="O35" s="277">
        <v>3.03834252</v>
      </c>
      <c r="P35" s="277">
        <v>0</v>
      </c>
      <c r="Q35" s="277">
        <v>0</v>
      </c>
      <c r="R35" s="277">
        <v>120.09853452</v>
      </c>
      <c r="S35" s="277">
        <v>10.007037450000002</v>
      </c>
      <c r="T35" s="284"/>
      <c r="U35" s="284"/>
      <c r="V35" s="325"/>
      <c r="W35" s="327"/>
    </row>
    <row r="36" spans="1:23" s="13" customFormat="1" ht="33" customHeight="1">
      <c r="A36" s="421" t="s">
        <v>207</v>
      </c>
      <c r="B36" s="415" t="s">
        <v>317</v>
      </c>
      <c r="C36" s="277">
        <v>73.85874507</v>
      </c>
      <c r="D36" s="277">
        <v>44.21</v>
      </c>
      <c r="E36" s="277">
        <v>50.85372255</v>
      </c>
      <c r="F36" s="358">
        <v>8.484859968636774</v>
      </c>
      <c r="G36" s="358">
        <v>32.9275637</v>
      </c>
      <c r="H36" s="361">
        <v>10.709244155437213</v>
      </c>
      <c r="I36" s="361">
        <v>0</v>
      </c>
      <c r="J36" s="363">
        <v>18.779988778282533</v>
      </c>
      <c r="K36" s="363">
        <v>8.52962297</v>
      </c>
      <c r="L36" s="418">
        <v>6.2359070976434765</v>
      </c>
      <c r="M36" s="418">
        <v>9.39653588</v>
      </c>
      <c r="N36" s="277">
        <v>35.9446381804</v>
      </c>
      <c r="O36" s="277">
        <v>0</v>
      </c>
      <c r="P36" s="277">
        <v>0</v>
      </c>
      <c r="Q36" s="277">
        <v>0</v>
      </c>
      <c r="R36" s="277">
        <v>23.005022519999997</v>
      </c>
      <c r="S36" s="277">
        <v>-6.64372255</v>
      </c>
      <c r="T36" s="284"/>
      <c r="U36" s="284"/>
      <c r="V36" s="325"/>
      <c r="W36" s="327"/>
    </row>
    <row r="37" spans="1:23" s="302" customFormat="1" ht="34.5" customHeight="1">
      <c r="A37" s="371" t="s">
        <v>402</v>
      </c>
      <c r="B37" s="319" t="s">
        <v>348</v>
      </c>
      <c r="C37" s="276">
        <v>73.85874507</v>
      </c>
      <c r="D37" s="276">
        <v>44.21</v>
      </c>
      <c r="E37" s="276">
        <v>50.85372255</v>
      </c>
      <c r="F37" s="366">
        <v>8.484859968636774</v>
      </c>
      <c r="G37" s="366">
        <v>32.9275637</v>
      </c>
      <c r="H37" s="367">
        <v>10.709244155437213</v>
      </c>
      <c r="I37" s="367">
        <v>0</v>
      </c>
      <c r="J37" s="368">
        <v>18.779988778282533</v>
      </c>
      <c r="K37" s="368">
        <v>8.52962297</v>
      </c>
      <c r="L37" s="420">
        <v>6.2359070976434765</v>
      </c>
      <c r="M37" s="420">
        <v>9.39653588</v>
      </c>
      <c r="N37" s="276">
        <v>35.9446381804</v>
      </c>
      <c r="O37" s="276">
        <v>0</v>
      </c>
      <c r="P37" s="276">
        <v>0</v>
      </c>
      <c r="Q37" s="276">
        <v>0</v>
      </c>
      <c r="R37" s="276">
        <v>23.005022519999997</v>
      </c>
      <c r="S37" s="276">
        <v>-6.64372255</v>
      </c>
      <c r="T37" s="369">
        <v>-0.1502764657317349</v>
      </c>
      <c r="U37" s="369"/>
      <c r="V37" s="369"/>
      <c r="W37" s="370"/>
    </row>
    <row r="38" spans="1:23" s="309" customFormat="1" ht="24.75" customHeight="1">
      <c r="A38" s="421" t="s">
        <v>208</v>
      </c>
      <c r="B38" s="415" t="s">
        <v>43</v>
      </c>
      <c r="C38" s="277">
        <v>99.60437199999998</v>
      </c>
      <c r="D38" s="277">
        <v>19.16162</v>
      </c>
      <c r="E38" s="277">
        <v>2.51086</v>
      </c>
      <c r="F38" s="358">
        <v>3.677531383674051</v>
      </c>
      <c r="G38" s="358">
        <v>0.38</v>
      </c>
      <c r="H38" s="361">
        <v>4.6416301061684875</v>
      </c>
      <c r="I38" s="361">
        <v>0</v>
      </c>
      <c r="J38" s="363">
        <v>8.139674475768246</v>
      </c>
      <c r="K38" s="363">
        <v>1</v>
      </c>
      <c r="L38" s="418">
        <v>2.7027840343892153</v>
      </c>
      <c r="M38" s="418">
        <v>1.13086</v>
      </c>
      <c r="N38" s="277">
        <v>6.528342520000001</v>
      </c>
      <c r="O38" s="277">
        <v>3.03834252</v>
      </c>
      <c r="P38" s="277">
        <v>0</v>
      </c>
      <c r="Q38" s="277">
        <v>0</v>
      </c>
      <c r="R38" s="277">
        <v>97.093512</v>
      </c>
      <c r="S38" s="277">
        <v>16.650760000000002</v>
      </c>
      <c r="T38" s="284"/>
      <c r="U38" s="284"/>
      <c r="V38" s="325"/>
      <c r="W38" s="328"/>
    </row>
    <row r="39" spans="1:23" s="286" customFormat="1" ht="15.75">
      <c r="A39" s="293" t="s">
        <v>404</v>
      </c>
      <c r="B39" s="294" t="s">
        <v>357</v>
      </c>
      <c r="C39" s="274">
        <v>17.124372</v>
      </c>
      <c r="D39" s="274">
        <v>3.887</v>
      </c>
      <c r="E39" s="274">
        <v>0</v>
      </c>
      <c r="F39" s="359">
        <v>0.7459997895971757</v>
      </c>
      <c r="G39" s="359">
        <v>0</v>
      </c>
      <c r="H39" s="329">
        <v>0.9415705051387571</v>
      </c>
      <c r="I39" s="329">
        <v>0</v>
      </c>
      <c r="J39" s="354">
        <v>1.6511607414879939</v>
      </c>
      <c r="K39" s="354">
        <v>0</v>
      </c>
      <c r="L39" s="419">
        <v>0.5482689637760731</v>
      </c>
      <c r="M39" s="419">
        <v>0</v>
      </c>
      <c r="N39" s="274">
        <v>0</v>
      </c>
      <c r="O39" s="274">
        <v>0</v>
      </c>
      <c r="P39" s="274">
        <v>0</v>
      </c>
      <c r="Q39" s="274">
        <v>0</v>
      </c>
      <c r="R39" s="274">
        <v>17.124372</v>
      </c>
      <c r="S39" s="274">
        <v>3.887</v>
      </c>
      <c r="T39" s="279">
        <v>1</v>
      </c>
      <c r="U39" s="279"/>
      <c r="V39" s="318"/>
      <c r="W39" s="356"/>
    </row>
    <row r="40" spans="1:23" s="286" customFormat="1" ht="40.5" customHeight="1">
      <c r="A40" s="293" t="s">
        <v>405</v>
      </c>
      <c r="B40" s="294" t="s">
        <v>408</v>
      </c>
      <c r="C40" s="274">
        <v>58.5</v>
      </c>
      <c r="D40" s="274">
        <v>4.998</v>
      </c>
      <c r="E40" s="274">
        <v>2.13086</v>
      </c>
      <c r="F40" s="359">
        <v>0.9592248387977064</v>
      </c>
      <c r="G40" s="359">
        <v>0</v>
      </c>
      <c r="H40" s="329">
        <v>1.2106944648015199</v>
      </c>
      <c r="I40" s="329">
        <v>0</v>
      </c>
      <c r="J40" s="354">
        <v>2.123103006420631</v>
      </c>
      <c r="K40" s="354">
        <v>1</v>
      </c>
      <c r="L40" s="419">
        <v>0.7049776899801424</v>
      </c>
      <c r="M40" s="419">
        <v>1.13086</v>
      </c>
      <c r="N40" s="274">
        <v>3.63086</v>
      </c>
      <c r="O40" s="274">
        <v>0.14086</v>
      </c>
      <c r="P40" s="274">
        <v>0</v>
      </c>
      <c r="Q40" s="274">
        <v>0</v>
      </c>
      <c r="R40" s="274">
        <v>56.36914</v>
      </c>
      <c r="S40" s="274">
        <v>2.86714</v>
      </c>
      <c r="T40" s="279">
        <v>0.573657462985194</v>
      </c>
      <c r="U40" s="279"/>
      <c r="V40" s="279"/>
      <c r="W40" s="296"/>
    </row>
    <row r="41" spans="1:23" s="286" customFormat="1" ht="36.75" customHeight="1">
      <c r="A41" s="293" t="s">
        <v>406</v>
      </c>
      <c r="B41" s="294" t="s">
        <v>403</v>
      </c>
      <c r="C41" s="274">
        <v>23.6</v>
      </c>
      <c r="D41" s="274">
        <v>10.27662</v>
      </c>
      <c r="E41" s="274">
        <v>0</v>
      </c>
      <c r="F41" s="359">
        <v>1.9723067552791684</v>
      </c>
      <c r="G41" s="359">
        <v>0</v>
      </c>
      <c r="H41" s="329">
        <v>2.4893651362282103</v>
      </c>
      <c r="I41" s="329">
        <v>0</v>
      </c>
      <c r="J41" s="354">
        <v>4.365410727859621</v>
      </c>
      <c r="K41" s="354">
        <v>0</v>
      </c>
      <c r="L41" s="419">
        <v>1.4495373806329994</v>
      </c>
      <c r="M41" s="419">
        <v>0</v>
      </c>
      <c r="N41" s="274">
        <v>2.89748252</v>
      </c>
      <c r="O41" s="274">
        <v>2.89748252</v>
      </c>
      <c r="P41" s="274">
        <v>0</v>
      </c>
      <c r="Q41" s="274">
        <v>0</v>
      </c>
      <c r="R41" s="274">
        <v>23.6</v>
      </c>
      <c r="S41" s="274">
        <v>10.27662</v>
      </c>
      <c r="T41" s="279">
        <v>0</v>
      </c>
      <c r="U41" s="279"/>
      <c r="V41" s="279"/>
      <c r="W41" s="296"/>
    </row>
    <row r="42" spans="1:23" s="286" customFormat="1" ht="15.75">
      <c r="A42" s="293" t="s">
        <v>407</v>
      </c>
      <c r="B42" s="294" t="s">
        <v>374</v>
      </c>
      <c r="C42" s="274">
        <v>0.3799999999999999</v>
      </c>
      <c r="D42" s="274">
        <v>0</v>
      </c>
      <c r="E42" s="274">
        <v>0.38</v>
      </c>
      <c r="F42" s="359">
        <v>0</v>
      </c>
      <c r="G42" s="359">
        <v>0.38</v>
      </c>
      <c r="H42" s="329">
        <v>0</v>
      </c>
      <c r="I42" s="329">
        <v>0</v>
      </c>
      <c r="J42" s="354">
        <v>0</v>
      </c>
      <c r="K42" s="354">
        <v>0</v>
      </c>
      <c r="L42" s="419">
        <v>0</v>
      </c>
      <c r="M42" s="419">
        <v>0</v>
      </c>
      <c r="N42" s="274">
        <v>0</v>
      </c>
      <c r="O42" s="274">
        <v>0</v>
      </c>
      <c r="P42" s="274">
        <v>0</v>
      </c>
      <c r="Q42" s="274">
        <v>0</v>
      </c>
      <c r="R42" s="274">
        <v>-1.1102230246251565E-16</v>
      </c>
      <c r="S42" s="274">
        <v>-0.38</v>
      </c>
      <c r="T42" s="279">
        <v>0</v>
      </c>
      <c r="U42" s="279"/>
      <c r="V42" s="279"/>
      <c r="W42" s="295"/>
    </row>
    <row r="43" spans="1:23" ht="15" hidden="1">
      <c r="A43" s="275" t="s">
        <v>350</v>
      </c>
      <c r="B43" s="22" t="s">
        <v>35</v>
      </c>
      <c r="C43" s="187"/>
      <c r="D43" s="274"/>
      <c r="E43" s="274"/>
      <c r="F43" s="274"/>
      <c r="G43" s="274"/>
      <c r="H43" s="274"/>
      <c r="I43" s="274"/>
      <c r="J43" s="274"/>
      <c r="K43" s="274"/>
      <c r="L43" s="274"/>
      <c r="M43" s="276"/>
      <c r="N43" s="274"/>
      <c r="O43" s="274"/>
      <c r="P43" s="274"/>
      <c r="Q43" s="274"/>
      <c r="R43" s="186"/>
      <c r="S43" s="186"/>
      <c r="T43" s="182"/>
      <c r="U43" s="182"/>
      <c r="V43" s="182"/>
      <c r="W43" s="282"/>
    </row>
    <row r="44" spans="1:23" ht="15" hidden="1">
      <c r="A44" s="275" t="s">
        <v>351</v>
      </c>
      <c r="B44" s="22" t="s">
        <v>318</v>
      </c>
      <c r="C44" s="187"/>
      <c r="D44" s="274"/>
      <c r="E44" s="274"/>
      <c r="F44" s="274"/>
      <c r="G44" s="274"/>
      <c r="H44" s="274"/>
      <c r="I44" s="274"/>
      <c r="J44" s="274"/>
      <c r="K44" s="274"/>
      <c r="L44" s="274"/>
      <c r="M44" s="276"/>
      <c r="N44" s="274"/>
      <c r="O44" s="274"/>
      <c r="P44" s="274"/>
      <c r="Q44" s="274"/>
      <c r="R44" s="186"/>
      <c r="S44" s="186"/>
      <c r="T44" s="182"/>
      <c r="U44" s="182"/>
      <c r="V44" s="182"/>
      <c r="W44" s="282"/>
    </row>
    <row r="45" spans="1:23" ht="30.75" hidden="1">
      <c r="A45" s="275" t="s">
        <v>352</v>
      </c>
      <c r="B45" s="22" t="s">
        <v>319</v>
      </c>
      <c r="C45" s="186"/>
      <c r="D45" s="274"/>
      <c r="E45" s="274"/>
      <c r="F45" s="274"/>
      <c r="G45" s="274"/>
      <c r="H45" s="274"/>
      <c r="I45" s="274"/>
      <c r="J45" s="274"/>
      <c r="K45" s="274"/>
      <c r="L45" s="274"/>
      <c r="M45" s="276"/>
      <c r="N45" s="274"/>
      <c r="O45" s="274"/>
      <c r="P45" s="274"/>
      <c r="Q45" s="274"/>
      <c r="R45" s="186"/>
      <c r="S45" s="186"/>
      <c r="T45" s="182"/>
      <c r="U45" s="182"/>
      <c r="V45" s="182"/>
      <c r="W45" s="282"/>
    </row>
    <row r="46" spans="1:23" ht="15" hidden="1">
      <c r="A46" s="275" t="s">
        <v>353</v>
      </c>
      <c r="B46" s="22" t="s">
        <v>254</v>
      </c>
      <c r="C46" s="187"/>
      <c r="D46" s="277"/>
      <c r="E46" s="277"/>
      <c r="F46" s="277"/>
      <c r="G46" s="277"/>
      <c r="H46" s="277"/>
      <c r="I46" s="277"/>
      <c r="J46" s="274"/>
      <c r="K46" s="277"/>
      <c r="L46" s="274"/>
      <c r="M46" s="276"/>
      <c r="N46" s="274"/>
      <c r="O46" s="274"/>
      <c r="P46" s="274"/>
      <c r="Q46" s="274"/>
      <c r="R46" s="186"/>
      <c r="S46" s="186"/>
      <c r="T46" s="182"/>
      <c r="U46" s="182"/>
      <c r="V46" s="182"/>
      <c r="W46" s="282"/>
    </row>
    <row r="47" spans="1:23" ht="30.75" hidden="1">
      <c r="A47" s="275" t="s">
        <v>354</v>
      </c>
      <c r="B47" s="22" t="s">
        <v>317</v>
      </c>
      <c r="C47" s="187"/>
      <c r="D47" s="277"/>
      <c r="E47" s="277"/>
      <c r="F47" s="277"/>
      <c r="G47" s="277"/>
      <c r="H47" s="277"/>
      <c r="I47" s="277"/>
      <c r="J47" s="274"/>
      <c r="K47" s="277"/>
      <c r="L47" s="274"/>
      <c r="M47" s="276"/>
      <c r="N47" s="274"/>
      <c r="O47" s="274"/>
      <c r="P47" s="274"/>
      <c r="Q47" s="274"/>
      <c r="R47" s="186"/>
      <c r="S47" s="186"/>
      <c r="T47" s="182"/>
      <c r="U47" s="182"/>
      <c r="V47" s="182"/>
      <c r="W47" s="282"/>
    </row>
    <row r="48" spans="1:23" ht="15" hidden="1">
      <c r="A48" s="275" t="s">
        <v>355</v>
      </c>
      <c r="B48" s="93" t="s">
        <v>43</v>
      </c>
      <c r="C48" s="187"/>
      <c r="D48" s="277"/>
      <c r="E48" s="277"/>
      <c r="F48" s="277"/>
      <c r="G48" s="277"/>
      <c r="H48" s="277"/>
      <c r="I48" s="277"/>
      <c r="J48" s="274"/>
      <c r="K48" s="277"/>
      <c r="L48" s="274"/>
      <c r="M48" s="276"/>
      <c r="N48" s="274"/>
      <c r="O48" s="274"/>
      <c r="P48" s="274"/>
      <c r="Q48" s="274"/>
      <c r="R48" s="186"/>
      <c r="S48" s="186"/>
      <c r="T48" s="182"/>
      <c r="U48" s="182"/>
      <c r="V48" s="182"/>
      <c r="W48" s="282"/>
    </row>
    <row r="49" spans="1:23" ht="15" hidden="1">
      <c r="A49" s="275" t="s">
        <v>356</v>
      </c>
      <c r="B49" s="4"/>
      <c r="C49" s="186"/>
      <c r="D49" s="274"/>
      <c r="E49" s="274"/>
      <c r="F49" s="274"/>
      <c r="G49" s="274"/>
      <c r="H49" s="274"/>
      <c r="I49" s="274"/>
      <c r="J49" s="274"/>
      <c r="K49" s="274"/>
      <c r="L49" s="274"/>
      <c r="M49" s="276"/>
      <c r="N49" s="274"/>
      <c r="O49" s="274"/>
      <c r="P49" s="274"/>
      <c r="Q49" s="274"/>
      <c r="R49" s="186"/>
      <c r="S49" s="186"/>
      <c r="T49" s="182"/>
      <c r="U49" s="182"/>
      <c r="V49" s="182"/>
      <c r="W49" s="282"/>
    </row>
    <row r="50" spans="1:23" ht="15.75" customHeight="1">
      <c r="A50" s="493" t="s">
        <v>295</v>
      </c>
      <c r="B50" s="458"/>
      <c r="C50" s="186"/>
      <c r="D50" s="274"/>
      <c r="E50" s="274"/>
      <c r="F50" s="274"/>
      <c r="G50" s="274"/>
      <c r="H50" s="274"/>
      <c r="I50" s="274"/>
      <c r="J50" s="274"/>
      <c r="K50" s="274"/>
      <c r="L50" s="274"/>
      <c r="M50" s="276"/>
      <c r="N50" s="274"/>
      <c r="O50" s="274"/>
      <c r="P50" s="274"/>
      <c r="Q50" s="274"/>
      <c r="R50" s="186"/>
      <c r="S50" s="186"/>
      <c r="T50" s="182"/>
      <c r="U50" s="182"/>
      <c r="V50" s="182"/>
      <c r="W50" s="282"/>
    </row>
    <row r="51" spans="1:23" ht="31.5">
      <c r="A51" s="23"/>
      <c r="B51" s="22" t="s">
        <v>316</v>
      </c>
      <c r="C51" s="186"/>
      <c r="D51" s="274"/>
      <c r="E51" s="274">
        <v>1.3070257725574677</v>
      </c>
      <c r="F51" s="274"/>
      <c r="G51" s="274">
        <v>0.8112205974604698</v>
      </c>
      <c r="H51" s="274"/>
      <c r="I51" s="274">
        <v>0.4958051750969979</v>
      </c>
      <c r="J51" s="274"/>
      <c r="K51" s="274">
        <v>0</v>
      </c>
      <c r="L51" s="274"/>
      <c r="M51" s="274">
        <v>0</v>
      </c>
      <c r="N51" s="353"/>
      <c r="O51" s="353"/>
      <c r="P51" s="353"/>
      <c r="Q51" s="274"/>
      <c r="R51" s="186"/>
      <c r="S51" s="186"/>
      <c r="T51" s="182"/>
      <c r="U51" s="182"/>
      <c r="V51" s="182"/>
      <c r="W51" s="5"/>
    </row>
    <row r="52" spans="1:23" ht="16.5" thickBot="1">
      <c r="A52" s="49" t="s">
        <v>243</v>
      </c>
      <c r="B52" s="50"/>
      <c r="C52" s="188"/>
      <c r="D52" s="280"/>
      <c r="E52" s="280"/>
      <c r="F52" s="280"/>
      <c r="G52" s="280"/>
      <c r="H52" s="280"/>
      <c r="I52" s="280"/>
      <c r="J52" s="280"/>
      <c r="K52" s="280"/>
      <c r="L52" s="280"/>
      <c r="M52" s="281"/>
      <c r="N52" s="280"/>
      <c r="O52" s="280"/>
      <c r="P52" s="280"/>
      <c r="Q52" s="280"/>
      <c r="R52" s="188"/>
      <c r="S52" s="188"/>
      <c r="T52" s="183"/>
      <c r="U52" s="183"/>
      <c r="V52" s="183"/>
      <c r="W52" s="51"/>
    </row>
    <row r="53" spans="1:23" ht="15.75">
      <c r="A53" s="47"/>
      <c r="B53" s="287"/>
      <c r="C53" s="288"/>
      <c r="D53" s="288"/>
      <c r="E53" s="289"/>
      <c r="F53" s="288"/>
      <c r="G53" s="288"/>
      <c r="H53" s="288"/>
      <c r="I53" s="288"/>
      <c r="J53" s="288"/>
      <c r="K53" s="288"/>
      <c r="L53" s="288"/>
      <c r="M53" s="290"/>
      <c r="N53" s="288"/>
      <c r="O53" s="288"/>
      <c r="P53" s="288"/>
      <c r="Q53" s="288"/>
      <c r="R53" s="24"/>
      <c r="S53" s="24"/>
      <c r="T53" s="24"/>
      <c r="U53" s="24"/>
      <c r="V53" s="24"/>
      <c r="W53" s="24"/>
    </row>
    <row r="54" spans="1:23" ht="15.75">
      <c r="A54" s="47"/>
      <c r="B54" s="285" t="s">
        <v>45</v>
      </c>
      <c r="C54" s="288"/>
      <c r="D54" s="287"/>
      <c r="E54" s="287"/>
      <c r="F54" s="287"/>
      <c r="G54" s="287"/>
      <c r="H54" s="287"/>
      <c r="I54" s="287"/>
      <c r="J54" s="287"/>
      <c r="K54" s="287"/>
      <c r="L54" s="287"/>
      <c r="M54" s="291"/>
      <c r="N54" s="287"/>
      <c r="O54" s="287"/>
      <c r="P54" s="287"/>
      <c r="Q54" s="287"/>
      <c r="R54" s="47"/>
      <c r="S54" s="47"/>
      <c r="T54" s="47"/>
      <c r="U54" s="47"/>
      <c r="V54" s="47"/>
      <c r="W54" s="47"/>
    </row>
    <row r="55" spans="1:23" ht="34.5" customHeight="1">
      <c r="A55" s="47"/>
      <c r="B55" s="494" t="s">
        <v>365</v>
      </c>
      <c r="C55" s="494"/>
      <c r="D55" s="494"/>
      <c r="E55" s="494"/>
      <c r="F55" s="494"/>
      <c r="G55" s="494"/>
      <c r="H55" s="494"/>
      <c r="I55" s="494"/>
      <c r="J55" s="494"/>
      <c r="K55" s="494"/>
      <c r="L55" s="287"/>
      <c r="M55" s="291"/>
      <c r="N55" s="287"/>
      <c r="O55" s="312"/>
      <c r="P55" s="287"/>
      <c r="Q55" s="287"/>
      <c r="R55" s="47"/>
      <c r="S55" s="47"/>
      <c r="T55" s="47"/>
      <c r="U55" s="47"/>
      <c r="V55" s="47"/>
      <c r="W55" s="47"/>
    </row>
    <row r="56" spans="1:23" ht="15" customHeight="1">
      <c r="A56" s="24"/>
      <c r="B56" s="286" t="s">
        <v>47</v>
      </c>
      <c r="C56" s="286"/>
      <c r="I56" s="288"/>
      <c r="J56" s="288"/>
      <c r="K56" s="288"/>
      <c r="L56" s="288"/>
      <c r="M56" s="290"/>
      <c r="N56" s="288"/>
      <c r="O56" s="288"/>
      <c r="P56" s="288"/>
      <c r="Q56" s="288"/>
      <c r="R56" s="24"/>
      <c r="S56" s="24"/>
      <c r="T56" s="24"/>
      <c r="U56" s="24"/>
      <c r="V56" s="24"/>
      <c r="W56" s="24"/>
    </row>
    <row r="57" spans="1:23" ht="15" customHeight="1">
      <c r="A57" s="24"/>
      <c r="B57" s="286" t="s">
        <v>376</v>
      </c>
      <c r="C57" s="286"/>
      <c r="I57" s="288"/>
      <c r="J57" s="288"/>
      <c r="K57" s="288"/>
      <c r="L57" s="288"/>
      <c r="M57" s="290"/>
      <c r="N57" s="288"/>
      <c r="O57" s="288"/>
      <c r="P57" s="288"/>
      <c r="Q57" s="288"/>
      <c r="R57" s="24"/>
      <c r="S57" s="24"/>
      <c r="T57" s="24"/>
      <c r="U57" s="24"/>
      <c r="V57" s="24"/>
      <c r="W57" s="24"/>
    </row>
    <row r="58" spans="1:23" ht="15">
      <c r="A58" s="24"/>
      <c r="B58" s="484" t="s">
        <v>48</v>
      </c>
      <c r="C58" s="484"/>
      <c r="D58" s="484"/>
      <c r="E58" s="484"/>
      <c r="F58" s="484"/>
      <c r="G58" s="484"/>
      <c r="H58" s="484"/>
      <c r="I58" s="288"/>
      <c r="J58" s="288"/>
      <c r="K58" s="288"/>
      <c r="L58" s="288"/>
      <c r="M58" s="290"/>
      <c r="N58" s="288"/>
      <c r="O58" s="288"/>
      <c r="P58" s="288"/>
      <c r="Q58" s="288"/>
      <c r="R58" s="24"/>
      <c r="S58" s="24"/>
      <c r="T58" s="24"/>
      <c r="U58" s="24"/>
      <c r="V58" s="24"/>
      <c r="W58" s="24"/>
    </row>
    <row r="59" spans="1:23" ht="15">
      <c r="A59" s="24"/>
      <c r="B59" s="316"/>
      <c r="C59" s="316"/>
      <c r="D59" s="316"/>
      <c r="E59" s="316"/>
      <c r="F59" s="316"/>
      <c r="G59" s="316"/>
      <c r="H59" s="316"/>
      <c r="I59" s="288"/>
      <c r="J59" s="288"/>
      <c r="K59" s="288"/>
      <c r="L59" s="288"/>
      <c r="M59" s="290"/>
      <c r="N59" s="288"/>
      <c r="O59" s="288"/>
      <c r="P59" s="288"/>
      <c r="Q59" s="288"/>
      <c r="R59" s="24"/>
      <c r="S59" s="24"/>
      <c r="T59" s="24"/>
      <c r="U59" s="24"/>
      <c r="V59" s="24"/>
      <c r="W59" s="24"/>
    </row>
    <row r="60" spans="1:23" ht="15.75" customHeight="1">
      <c r="A60" s="24"/>
      <c r="B60" s="286"/>
      <c r="C60" s="286"/>
      <c r="I60" s="288"/>
      <c r="J60" s="288"/>
      <c r="K60" s="288"/>
      <c r="L60" s="288"/>
      <c r="M60" s="290"/>
      <c r="N60" s="288"/>
      <c r="O60" s="288"/>
      <c r="P60" s="288"/>
      <c r="Q60" s="288"/>
      <c r="R60" s="24"/>
      <c r="S60" s="24"/>
      <c r="T60" s="24"/>
      <c r="U60" s="24"/>
      <c r="V60" s="24"/>
      <c r="W60" s="24"/>
    </row>
    <row r="61" spans="1:23" ht="15">
      <c r="A61" s="24"/>
      <c r="B61" s="313" t="s">
        <v>360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24"/>
      <c r="S61" s="24"/>
      <c r="T61" s="24"/>
      <c r="U61" s="24"/>
      <c r="V61" s="24"/>
      <c r="W61" s="24"/>
    </row>
    <row r="62" spans="1:23" ht="15">
      <c r="A62" s="24"/>
      <c r="B62" s="24"/>
      <c r="C62" s="24"/>
      <c r="D62" s="288"/>
      <c r="E62" s="288"/>
      <c r="F62" s="288"/>
      <c r="G62" s="288"/>
      <c r="H62" s="288"/>
      <c r="I62" s="288"/>
      <c r="J62" s="288"/>
      <c r="K62" s="288"/>
      <c r="L62" s="288"/>
      <c r="M62" s="290"/>
      <c r="N62" s="288"/>
      <c r="O62" s="288"/>
      <c r="P62" s="288"/>
      <c r="Q62" s="288"/>
      <c r="R62" s="24"/>
      <c r="S62" s="24"/>
      <c r="T62" s="24"/>
      <c r="U62" s="24"/>
      <c r="V62" s="24"/>
      <c r="W62" s="24"/>
    </row>
  </sheetData>
  <sheetProtection/>
  <mergeCells count="22">
    <mergeCell ref="B58:H58"/>
    <mergeCell ref="D15:E15"/>
    <mergeCell ref="F15:G15"/>
    <mergeCell ref="W14:W16"/>
    <mergeCell ref="S15:S16"/>
    <mergeCell ref="P14:Q15"/>
    <mergeCell ref="H15:I15"/>
    <mergeCell ref="J15:K15"/>
    <mergeCell ref="A50:B50"/>
    <mergeCell ref="B55:K55"/>
    <mergeCell ref="B12:W12"/>
    <mergeCell ref="T15:T16"/>
    <mergeCell ref="N14:O15"/>
    <mergeCell ref="S14:V14"/>
    <mergeCell ref="A11:W11"/>
    <mergeCell ref="A14:A16"/>
    <mergeCell ref="B14:B16"/>
    <mergeCell ref="C14:C16"/>
    <mergeCell ref="D14:M14"/>
    <mergeCell ref="U15:V15"/>
    <mergeCell ref="R14:R16"/>
    <mergeCell ref="L15:M15"/>
  </mergeCells>
  <printOptions/>
  <pageMargins left="0.1968503937007874" right="0.1968503937007874" top="0.2362204724409449" bottom="0.2755905511811024" header="0.1968503937007874" footer="0.1968503937007874"/>
  <pageSetup fitToHeight="1" fitToWidth="1" horizontalDpi="600" verticalDpi="600" orientation="landscape" paperSize="9" scale="42" r:id="rId3"/>
  <rowBreaks count="1" manualBreakCount="1">
    <brk id="40" max="2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J64"/>
  <sheetViews>
    <sheetView view="pageBreakPreview" zoomScale="40" zoomScaleNormal="70" zoomScaleSheetLayoutView="40" zoomScalePageLayoutView="0" workbookViewId="0" topLeftCell="A24">
      <pane xSplit="2" topLeftCell="C1" activePane="topRight" state="frozen"/>
      <selection pane="topLeft" activeCell="AL5" sqref="AL5"/>
      <selection pane="topRight" activeCell="A59" sqref="A59:IV91"/>
    </sheetView>
  </sheetViews>
  <sheetFormatPr defaultColWidth="9.00390625" defaultRowHeight="15.75" outlineLevelRow="1"/>
  <cols>
    <col min="1" max="1" width="11.50390625" style="1" bestFit="1" customWidth="1"/>
    <col min="2" max="2" width="55.375" style="1" customWidth="1"/>
    <col min="3" max="3" width="9.50390625" style="115" customWidth="1"/>
    <col min="4" max="4" width="9.125" style="115" customWidth="1"/>
    <col min="5" max="5" width="8.75390625" style="298" customWidth="1"/>
    <col min="6" max="6" width="10.50390625" style="298" customWidth="1"/>
    <col min="7" max="7" width="7.50390625" style="298" customWidth="1"/>
    <col min="8" max="10" width="8.75390625" style="115" customWidth="1"/>
    <col min="11" max="11" width="11.625" style="115" customWidth="1"/>
    <col min="12" max="12" width="7.75390625" style="115" customWidth="1"/>
    <col min="13" max="17" width="8.125" style="115" customWidth="1"/>
    <col min="18" max="18" width="9.00390625" style="115" customWidth="1"/>
    <col min="19" max="19" width="6.125" style="115" customWidth="1"/>
    <col min="20" max="20" width="7.50390625" style="115" customWidth="1"/>
    <col min="21" max="21" width="7.625" style="115" customWidth="1"/>
    <col min="22" max="22" width="7.75390625" style="115" customWidth="1"/>
    <col min="23" max="23" width="10.125" style="115" bestFit="1" customWidth="1"/>
    <col min="24" max="24" width="12.00390625" style="115" customWidth="1"/>
    <col min="25" max="25" width="10.25390625" style="115" bestFit="1" customWidth="1"/>
    <col min="26" max="26" width="8.75390625" style="115" bestFit="1" customWidth="1"/>
    <col min="27" max="27" width="7.75390625" style="115" customWidth="1"/>
    <col min="28" max="28" width="9.125" style="115" customWidth="1"/>
    <col min="29" max="29" width="9.875" style="115" customWidth="1"/>
    <col min="30" max="30" width="7.75390625" style="115" customWidth="1"/>
    <col min="31" max="31" width="9.375" style="115" customWidth="1"/>
    <col min="32" max="32" width="9.00390625" style="115" customWidth="1"/>
    <col min="33" max="33" width="5.875" style="115" customWidth="1"/>
    <col min="34" max="34" width="7.125" style="115" customWidth="1"/>
    <col min="35" max="35" width="8.125" style="115" customWidth="1"/>
    <col min="36" max="36" width="10.25390625" style="115" customWidth="1"/>
    <col min="37" max="16384" width="9.00390625" style="1" customWidth="1"/>
  </cols>
  <sheetData>
    <row r="1" spans="35:36" ht="15" outlineLevel="1">
      <c r="AI1" s="2"/>
      <c r="AJ1" s="129" t="s">
        <v>118</v>
      </c>
    </row>
    <row r="2" spans="35:36" ht="15" outlineLevel="1">
      <c r="AI2" s="2"/>
      <c r="AJ2" s="129" t="s">
        <v>37</v>
      </c>
    </row>
    <row r="3" spans="35:36" ht="15" outlineLevel="1">
      <c r="AI3" s="2"/>
      <c r="AJ3" s="273" t="s">
        <v>343</v>
      </c>
    </row>
    <row r="4" spans="35:36" ht="15" outlineLevel="1">
      <c r="AI4" s="2"/>
      <c r="AJ4" s="2"/>
    </row>
    <row r="5" spans="35:36" ht="15" outlineLevel="1">
      <c r="AI5" s="2"/>
      <c r="AJ5" s="2"/>
    </row>
    <row r="6" spans="35:36" ht="18" outlineLevel="1">
      <c r="AI6" s="2"/>
      <c r="AJ6" s="269" t="s">
        <v>38</v>
      </c>
    </row>
    <row r="7" spans="35:36" ht="18" outlineLevel="1">
      <c r="AI7" s="2"/>
      <c r="AJ7" s="269" t="s">
        <v>377</v>
      </c>
    </row>
    <row r="8" spans="35:36" ht="18" outlineLevel="1">
      <c r="AI8" s="2"/>
      <c r="AJ8" s="269"/>
    </row>
    <row r="9" spans="35:36" ht="18" outlineLevel="1">
      <c r="AI9" s="2"/>
      <c r="AJ9" s="269" t="s">
        <v>378</v>
      </c>
    </row>
    <row r="10" spans="35:36" ht="18" outlineLevel="1">
      <c r="AI10" s="2"/>
      <c r="AJ10" s="269" t="s">
        <v>419</v>
      </c>
    </row>
    <row r="11" spans="35:36" ht="21" customHeight="1" outlineLevel="1">
      <c r="AI11" s="2"/>
      <c r="AJ11" s="269" t="s">
        <v>42</v>
      </c>
    </row>
    <row r="12" spans="1:36" ht="40.5" customHeight="1">
      <c r="A12" s="495" t="s">
        <v>417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</row>
    <row r="13" spans="1:36" ht="38.25" customHeight="1">
      <c r="A13" s="501" t="s">
        <v>379</v>
      </c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1"/>
      <c r="AE13" s="501"/>
      <c r="AF13" s="501"/>
      <c r="AG13" s="501"/>
      <c r="AH13" s="501"/>
      <c r="AI13" s="501"/>
      <c r="AJ13" s="501"/>
    </row>
    <row r="14" ht="15.75" thickBot="1"/>
    <row r="15" spans="1:36" ht="22.5" customHeight="1">
      <c r="A15" s="475" t="s">
        <v>217</v>
      </c>
      <c r="B15" s="472" t="s">
        <v>79</v>
      </c>
      <c r="C15" s="500" t="s">
        <v>102</v>
      </c>
      <c r="D15" s="500"/>
      <c r="E15" s="500"/>
      <c r="F15" s="500"/>
      <c r="G15" s="500"/>
      <c r="H15" s="500" t="s">
        <v>103</v>
      </c>
      <c r="I15" s="500"/>
      <c r="J15" s="500"/>
      <c r="K15" s="500"/>
      <c r="L15" s="500"/>
      <c r="M15" s="500" t="s">
        <v>104</v>
      </c>
      <c r="N15" s="500"/>
      <c r="O15" s="500"/>
      <c r="P15" s="500"/>
      <c r="Q15" s="500"/>
      <c r="R15" s="480" t="s">
        <v>105</v>
      </c>
      <c r="S15" s="480"/>
      <c r="T15" s="480"/>
      <c r="U15" s="480"/>
      <c r="V15" s="480"/>
      <c r="W15" s="497" t="s">
        <v>80</v>
      </c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8"/>
    </row>
    <row r="16" spans="1:36" ht="27.75" customHeight="1">
      <c r="A16" s="476"/>
      <c r="B16" s="473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81"/>
      <c r="S16" s="481"/>
      <c r="T16" s="481"/>
      <c r="U16" s="481"/>
      <c r="V16" s="481"/>
      <c r="W16" s="499" t="s">
        <v>126</v>
      </c>
      <c r="X16" s="499"/>
      <c r="Y16" s="499"/>
      <c r="Z16" s="499"/>
      <c r="AA16" s="502" t="s">
        <v>81</v>
      </c>
      <c r="AB16" s="502"/>
      <c r="AC16" s="502"/>
      <c r="AD16" s="502"/>
      <c r="AE16" s="502" t="s">
        <v>82</v>
      </c>
      <c r="AF16" s="502"/>
      <c r="AG16" s="502"/>
      <c r="AH16" s="502"/>
      <c r="AI16" s="502"/>
      <c r="AJ16" s="427" t="s">
        <v>128</v>
      </c>
    </row>
    <row r="17" spans="1:36" ht="82.5" customHeight="1">
      <c r="A17" s="477"/>
      <c r="B17" s="474"/>
      <c r="C17" s="4" t="s">
        <v>91</v>
      </c>
      <c r="D17" s="4" t="s">
        <v>92</v>
      </c>
      <c r="E17" s="4" t="s">
        <v>93</v>
      </c>
      <c r="F17" s="4" t="s">
        <v>94</v>
      </c>
      <c r="G17" s="4" t="s">
        <v>95</v>
      </c>
      <c r="H17" s="4" t="s">
        <v>91</v>
      </c>
      <c r="I17" s="4" t="s">
        <v>92</v>
      </c>
      <c r="J17" s="4" t="s">
        <v>93</v>
      </c>
      <c r="K17" s="4" t="s">
        <v>94</v>
      </c>
      <c r="L17" s="4" t="s">
        <v>95</v>
      </c>
      <c r="M17" s="4" t="s">
        <v>91</v>
      </c>
      <c r="N17" s="4" t="s">
        <v>92</v>
      </c>
      <c r="O17" s="4" t="s">
        <v>93</v>
      </c>
      <c r="P17" s="4" t="s">
        <v>94</v>
      </c>
      <c r="Q17" s="4" t="s">
        <v>95</v>
      </c>
      <c r="R17" s="4" t="s">
        <v>91</v>
      </c>
      <c r="S17" s="4" t="s">
        <v>92</v>
      </c>
      <c r="T17" s="4" t="s">
        <v>93</v>
      </c>
      <c r="U17" s="4" t="s">
        <v>94</v>
      </c>
      <c r="V17" s="4" t="s">
        <v>95</v>
      </c>
      <c r="W17" s="117" t="s">
        <v>83</v>
      </c>
      <c r="X17" s="126" t="s">
        <v>129</v>
      </c>
      <c r="Y17" s="4" t="s">
        <v>127</v>
      </c>
      <c r="Z17" s="4" t="s">
        <v>130</v>
      </c>
      <c r="AA17" s="124" t="s">
        <v>83</v>
      </c>
      <c r="AB17" s="125" t="s">
        <v>84</v>
      </c>
      <c r="AC17" s="125" t="s">
        <v>85</v>
      </c>
      <c r="AD17" s="125" t="s">
        <v>86</v>
      </c>
      <c r="AE17" s="124" t="s">
        <v>87</v>
      </c>
      <c r="AF17" s="125" t="s">
        <v>84</v>
      </c>
      <c r="AG17" s="124" t="s">
        <v>88</v>
      </c>
      <c r="AH17" s="124" t="s">
        <v>89</v>
      </c>
      <c r="AI17" s="125" t="s">
        <v>90</v>
      </c>
      <c r="AJ17" s="496"/>
    </row>
    <row r="18" spans="1:36" s="13" customFormat="1" ht="24.75" customHeight="1">
      <c r="A18" s="23"/>
      <c r="B18" s="22" t="s">
        <v>241</v>
      </c>
      <c r="C18" s="375">
        <v>29.210479308409553</v>
      </c>
      <c r="D18" s="22"/>
      <c r="E18" s="22"/>
      <c r="F18" s="22"/>
      <c r="G18" s="22"/>
      <c r="H18" s="375">
        <v>13.36743459</v>
      </c>
      <c r="I18" s="22"/>
      <c r="J18" s="22"/>
      <c r="K18" s="22"/>
      <c r="L18" s="22"/>
      <c r="M18" s="375">
        <v>-15.843044718409548</v>
      </c>
      <c r="N18" s="22"/>
      <c r="O18" s="22"/>
      <c r="P18" s="22"/>
      <c r="Q18" s="22"/>
      <c r="R18" s="375">
        <v>10.7503299408</v>
      </c>
      <c r="S18" s="22"/>
      <c r="T18" s="22"/>
      <c r="U18" s="22"/>
      <c r="V18" s="22"/>
      <c r="W18" s="365"/>
      <c r="X18" s="376"/>
      <c r="Y18" s="22"/>
      <c r="Z18" s="22"/>
      <c r="AA18" s="377"/>
      <c r="AB18" s="378"/>
      <c r="AC18" s="378"/>
      <c r="AD18" s="378"/>
      <c r="AE18" s="377"/>
      <c r="AF18" s="378"/>
      <c r="AG18" s="377"/>
      <c r="AH18" s="377"/>
      <c r="AI18" s="378"/>
      <c r="AJ18" s="121"/>
    </row>
    <row r="19" spans="1:36" s="13" customFormat="1" ht="15">
      <c r="A19" s="23" t="s">
        <v>203</v>
      </c>
      <c r="B19" s="22" t="s">
        <v>320</v>
      </c>
      <c r="C19" s="375">
        <v>20.271788176376862</v>
      </c>
      <c r="D19" s="375"/>
      <c r="E19" s="375"/>
      <c r="F19" s="375"/>
      <c r="G19" s="375"/>
      <c r="H19" s="375">
        <v>2.84003871</v>
      </c>
      <c r="I19" s="379"/>
      <c r="J19" s="379"/>
      <c r="K19" s="379"/>
      <c r="L19" s="379"/>
      <c r="M19" s="375">
        <v>-17.431749466376857</v>
      </c>
      <c r="N19" s="379"/>
      <c r="O19" s="379"/>
      <c r="P19" s="379"/>
      <c r="Q19" s="379"/>
      <c r="R19" s="375">
        <v>7.7119874208</v>
      </c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80"/>
    </row>
    <row r="20" spans="1:36" s="13" customFormat="1" ht="30.75">
      <c r="A20" s="23" t="s">
        <v>204</v>
      </c>
      <c r="B20" s="22" t="s">
        <v>317</v>
      </c>
      <c r="C20" s="381">
        <v>19.088405951397505</v>
      </c>
      <c r="D20" s="381"/>
      <c r="E20" s="381"/>
      <c r="F20" s="381"/>
      <c r="G20" s="381"/>
      <c r="H20" s="381">
        <v>0.5933258100000001</v>
      </c>
      <c r="I20" s="382"/>
      <c r="J20" s="382"/>
      <c r="K20" s="382"/>
      <c r="L20" s="382"/>
      <c r="M20" s="381">
        <v>-18.4950801413975</v>
      </c>
      <c r="N20" s="382"/>
      <c r="O20" s="382"/>
      <c r="P20" s="382"/>
      <c r="Q20" s="382"/>
      <c r="R20" s="381">
        <v>6.2839186404</v>
      </c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3"/>
    </row>
    <row r="21" spans="1:36" ht="30.75">
      <c r="A21" s="15" t="s">
        <v>345</v>
      </c>
      <c r="B21" s="4" t="s">
        <v>380</v>
      </c>
      <c r="C21" s="333">
        <v>5.7126043305713825</v>
      </c>
      <c r="D21" s="333"/>
      <c r="E21" s="333"/>
      <c r="F21" s="333"/>
      <c r="G21" s="333"/>
      <c r="H21" s="333">
        <v>0</v>
      </c>
      <c r="I21" s="342"/>
      <c r="J21" s="342"/>
      <c r="K21" s="342"/>
      <c r="L21" s="342"/>
      <c r="M21" s="333">
        <v>-5.7126043305713825</v>
      </c>
      <c r="N21" s="342"/>
      <c r="O21" s="342"/>
      <c r="P21" s="342"/>
      <c r="Q21" s="342"/>
      <c r="R21" s="333">
        <v>5.737454362799999</v>
      </c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84"/>
    </row>
    <row r="22" spans="1:36" ht="15">
      <c r="A22" s="15" t="s">
        <v>346</v>
      </c>
      <c r="B22" s="4" t="s">
        <v>372</v>
      </c>
      <c r="C22" s="333">
        <v>0.4258358635554322</v>
      </c>
      <c r="D22" s="333"/>
      <c r="E22" s="333"/>
      <c r="F22" s="333"/>
      <c r="G22" s="333"/>
      <c r="H22" s="333">
        <v>0.2751642</v>
      </c>
      <c r="I22" s="342"/>
      <c r="J22" s="342"/>
      <c r="K22" s="342"/>
      <c r="L22" s="342"/>
      <c r="M22" s="333">
        <v>-0.15067166355543216</v>
      </c>
      <c r="N22" s="342"/>
      <c r="O22" s="342"/>
      <c r="P22" s="342"/>
      <c r="Q22" s="342"/>
      <c r="R22" s="333">
        <v>0</v>
      </c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84"/>
    </row>
    <row r="23" spans="1:36" ht="62.25">
      <c r="A23" s="15" t="s">
        <v>347</v>
      </c>
      <c r="B23" s="4" t="s">
        <v>383</v>
      </c>
      <c r="C23" s="333">
        <v>12.94996575727069</v>
      </c>
      <c r="D23" s="333"/>
      <c r="E23" s="333"/>
      <c r="F23" s="333"/>
      <c r="G23" s="333"/>
      <c r="H23" s="333">
        <v>0.31816161</v>
      </c>
      <c r="I23" s="342"/>
      <c r="J23" s="342"/>
      <c r="K23" s="342"/>
      <c r="L23" s="342"/>
      <c r="M23" s="333">
        <v>-12.631804147270689</v>
      </c>
      <c r="N23" s="342"/>
      <c r="O23" s="342"/>
      <c r="P23" s="342"/>
      <c r="Q23" s="342"/>
      <c r="R23" s="333">
        <v>0.5464642775999999</v>
      </c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84"/>
    </row>
    <row r="24" spans="1:36" ht="15">
      <c r="A24" s="15" t="s">
        <v>349</v>
      </c>
      <c r="B24" s="4" t="s">
        <v>375</v>
      </c>
      <c r="C24" s="333">
        <v>0</v>
      </c>
      <c r="D24" s="333"/>
      <c r="E24" s="333"/>
      <c r="F24" s="333"/>
      <c r="G24" s="333"/>
      <c r="H24" s="333">
        <v>0</v>
      </c>
      <c r="I24" s="342"/>
      <c r="J24" s="342"/>
      <c r="K24" s="342"/>
      <c r="L24" s="342"/>
      <c r="M24" s="333">
        <v>0</v>
      </c>
      <c r="N24" s="342"/>
      <c r="O24" s="342"/>
      <c r="P24" s="342"/>
      <c r="Q24" s="342"/>
      <c r="R24" s="333">
        <v>0</v>
      </c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84"/>
    </row>
    <row r="25" spans="1:36" ht="15">
      <c r="A25" s="23" t="s">
        <v>205</v>
      </c>
      <c r="B25" s="22" t="s">
        <v>384</v>
      </c>
      <c r="C25" s="381">
        <v>0.26323694860468805</v>
      </c>
      <c r="D25" s="381"/>
      <c r="E25" s="381"/>
      <c r="F25" s="381"/>
      <c r="G25" s="381"/>
      <c r="H25" s="381">
        <v>0.81864407</v>
      </c>
      <c r="I25" s="342"/>
      <c r="J25" s="342"/>
      <c r="K25" s="342"/>
      <c r="L25" s="342"/>
      <c r="M25" s="381">
        <v>0.5554071213953119</v>
      </c>
      <c r="N25" s="342"/>
      <c r="O25" s="342"/>
      <c r="P25" s="342"/>
      <c r="Q25" s="342"/>
      <c r="R25" s="381">
        <v>0</v>
      </c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84"/>
    </row>
    <row r="26" spans="1:36" ht="30.75">
      <c r="A26" s="15" t="s">
        <v>385</v>
      </c>
      <c r="B26" s="4" t="s">
        <v>381</v>
      </c>
      <c r="C26" s="333">
        <v>0.10611536331727109</v>
      </c>
      <c r="D26" s="333"/>
      <c r="E26" s="333"/>
      <c r="F26" s="333"/>
      <c r="G26" s="333"/>
      <c r="H26" s="333">
        <v>0.409322035</v>
      </c>
      <c r="I26" s="342"/>
      <c r="J26" s="342"/>
      <c r="K26" s="342"/>
      <c r="L26" s="342"/>
      <c r="M26" s="333">
        <v>0.30320667168272886</v>
      </c>
      <c r="N26" s="342"/>
      <c r="O26" s="342"/>
      <c r="P26" s="342"/>
      <c r="Q26" s="342"/>
      <c r="R26" s="333">
        <v>0</v>
      </c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84"/>
    </row>
    <row r="27" spans="1:36" ht="46.5">
      <c r="A27" s="15" t="s">
        <v>386</v>
      </c>
      <c r="B27" s="4" t="s">
        <v>382</v>
      </c>
      <c r="C27" s="333">
        <v>0.15712158528741696</v>
      </c>
      <c r="D27" s="333"/>
      <c r="E27" s="333"/>
      <c r="F27" s="333"/>
      <c r="G27" s="333"/>
      <c r="H27" s="333">
        <v>0.409322035</v>
      </c>
      <c r="I27" s="342"/>
      <c r="J27" s="342"/>
      <c r="K27" s="342"/>
      <c r="L27" s="342"/>
      <c r="M27" s="333">
        <v>0.25220044971258304</v>
      </c>
      <c r="N27" s="342"/>
      <c r="O27" s="342"/>
      <c r="P27" s="342"/>
      <c r="Q27" s="342"/>
      <c r="R27" s="333">
        <v>0</v>
      </c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84"/>
    </row>
    <row r="28" spans="1:36" s="13" customFormat="1" ht="15">
      <c r="A28" s="23" t="s">
        <v>216</v>
      </c>
      <c r="B28" s="22" t="s">
        <v>387</v>
      </c>
      <c r="C28" s="381">
        <v>0.9201452763746684</v>
      </c>
      <c r="D28" s="381"/>
      <c r="E28" s="381"/>
      <c r="F28" s="381"/>
      <c r="G28" s="381"/>
      <c r="H28" s="381">
        <v>1.42806883</v>
      </c>
      <c r="I28" s="394"/>
      <c r="J28" s="394"/>
      <c r="K28" s="394"/>
      <c r="L28" s="394"/>
      <c r="M28" s="381">
        <v>0.5079235536253316</v>
      </c>
      <c r="N28" s="394"/>
      <c r="O28" s="394"/>
      <c r="P28" s="394"/>
      <c r="Q28" s="394"/>
      <c r="R28" s="381">
        <v>1.4280687804</v>
      </c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5"/>
    </row>
    <row r="29" spans="1:36" ht="15">
      <c r="A29" s="15" t="s">
        <v>388</v>
      </c>
      <c r="B29" s="4" t="s">
        <v>395</v>
      </c>
      <c r="C29" s="333">
        <v>0.08463117526772418</v>
      </c>
      <c r="D29" s="333"/>
      <c r="E29" s="333"/>
      <c r="F29" s="333"/>
      <c r="G29" s="333"/>
      <c r="H29" s="333">
        <v>0.11515531</v>
      </c>
      <c r="I29" s="385"/>
      <c r="J29" s="385"/>
      <c r="K29" s="385"/>
      <c r="L29" s="385"/>
      <c r="M29" s="333">
        <v>0.030524134732275818</v>
      </c>
      <c r="N29" s="385"/>
      <c r="O29" s="385"/>
      <c r="P29" s="385"/>
      <c r="Q29" s="385"/>
      <c r="R29" s="333">
        <v>0.115155315</v>
      </c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6"/>
    </row>
    <row r="30" spans="1:36" ht="15">
      <c r="A30" s="15" t="s">
        <v>389</v>
      </c>
      <c r="B30" s="4" t="s">
        <v>396</v>
      </c>
      <c r="C30" s="333">
        <v>0.08463117526772418</v>
      </c>
      <c r="D30" s="333"/>
      <c r="E30" s="333"/>
      <c r="F30" s="333"/>
      <c r="G30" s="333"/>
      <c r="H30" s="333">
        <v>0</v>
      </c>
      <c r="I30" s="385"/>
      <c r="J30" s="385"/>
      <c r="K30" s="385"/>
      <c r="L30" s="385"/>
      <c r="M30" s="333">
        <v>-0.08463117526772418</v>
      </c>
      <c r="N30" s="385"/>
      <c r="O30" s="385"/>
      <c r="P30" s="385"/>
      <c r="Q30" s="385"/>
      <c r="R30" s="333">
        <v>0</v>
      </c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6"/>
    </row>
    <row r="31" spans="1:36" ht="15">
      <c r="A31" s="15" t="s">
        <v>390</v>
      </c>
      <c r="B31" s="4" t="s">
        <v>397</v>
      </c>
      <c r="C31" s="333">
        <v>0.04651579900992914</v>
      </c>
      <c r="D31" s="333"/>
      <c r="E31" s="333"/>
      <c r="F31" s="333"/>
      <c r="G31" s="333"/>
      <c r="H31" s="333">
        <v>0.07347006</v>
      </c>
      <c r="I31" s="385"/>
      <c r="J31" s="385"/>
      <c r="K31" s="385"/>
      <c r="L31" s="385"/>
      <c r="M31" s="333">
        <v>0.026954260990070866</v>
      </c>
      <c r="N31" s="385"/>
      <c r="O31" s="385"/>
      <c r="P31" s="385"/>
      <c r="Q31" s="385"/>
      <c r="R31" s="333">
        <v>0.073470045</v>
      </c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6"/>
    </row>
    <row r="32" spans="1:36" ht="15">
      <c r="A32" s="15" t="s">
        <v>391</v>
      </c>
      <c r="B32" s="4" t="s">
        <v>398</v>
      </c>
      <c r="C32" s="333">
        <v>0.04651579900992914</v>
      </c>
      <c r="D32" s="333"/>
      <c r="E32" s="333"/>
      <c r="F32" s="333"/>
      <c r="G32" s="333"/>
      <c r="H32" s="333">
        <v>0.07347006</v>
      </c>
      <c r="I32" s="385"/>
      <c r="J32" s="385"/>
      <c r="K32" s="385"/>
      <c r="L32" s="385"/>
      <c r="M32" s="333">
        <v>0.026954260990070866</v>
      </c>
      <c r="N32" s="385"/>
      <c r="O32" s="385"/>
      <c r="P32" s="385"/>
      <c r="Q32" s="385"/>
      <c r="R32" s="333">
        <v>0.073470045</v>
      </c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6"/>
    </row>
    <row r="33" spans="1:36" ht="30.75">
      <c r="A33" s="15" t="s">
        <v>392</v>
      </c>
      <c r="B33" s="4" t="s">
        <v>399</v>
      </c>
      <c r="C33" s="333">
        <v>0.15654412985233027</v>
      </c>
      <c r="D33" s="333"/>
      <c r="E33" s="333"/>
      <c r="F33" s="333"/>
      <c r="G33" s="333"/>
      <c r="H33" s="333">
        <v>0.27745827</v>
      </c>
      <c r="I33" s="385"/>
      <c r="J33" s="385"/>
      <c r="K33" s="385"/>
      <c r="L33" s="385"/>
      <c r="M33" s="333">
        <v>0.12091414014766974</v>
      </c>
      <c r="N33" s="385"/>
      <c r="O33" s="385"/>
      <c r="P33" s="385"/>
      <c r="Q33" s="385"/>
      <c r="R33" s="333">
        <v>0.2774582616</v>
      </c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6"/>
    </row>
    <row r="34" spans="1:36" ht="15">
      <c r="A34" s="15" t="s">
        <v>393</v>
      </c>
      <c r="B34" s="4" t="s">
        <v>400</v>
      </c>
      <c r="C34" s="333">
        <v>0.34627955721808856</v>
      </c>
      <c r="D34" s="333"/>
      <c r="E34" s="333"/>
      <c r="F34" s="333"/>
      <c r="G34" s="333"/>
      <c r="H34" s="333">
        <v>0.61374468</v>
      </c>
      <c r="I34" s="385"/>
      <c r="J34" s="385"/>
      <c r="K34" s="385"/>
      <c r="L34" s="385"/>
      <c r="M34" s="333">
        <v>0.2674651227819115</v>
      </c>
      <c r="N34" s="385"/>
      <c r="O34" s="385"/>
      <c r="P34" s="385"/>
      <c r="Q34" s="385"/>
      <c r="R34" s="333">
        <v>0.6137446679999999</v>
      </c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6"/>
    </row>
    <row r="35" spans="1:36" ht="15">
      <c r="A35" s="15" t="s">
        <v>394</v>
      </c>
      <c r="B35" s="4" t="s">
        <v>401</v>
      </c>
      <c r="C35" s="333">
        <v>0.15502764074894296</v>
      </c>
      <c r="D35" s="332"/>
      <c r="E35" s="332"/>
      <c r="F35" s="332"/>
      <c r="G35" s="332"/>
      <c r="H35" s="333">
        <v>0.27477045</v>
      </c>
      <c r="I35" s="387"/>
      <c r="J35" s="387"/>
      <c r="K35" s="387"/>
      <c r="L35" s="387"/>
      <c r="M35" s="333">
        <v>0.11974280925105704</v>
      </c>
      <c r="N35" s="387"/>
      <c r="O35" s="387"/>
      <c r="P35" s="387"/>
      <c r="Q35" s="387"/>
      <c r="R35" s="333">
        <v>0.2747704458</v>
      </c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8"/>
    </row>
    <row r="36" spans="1:36" s="13" customFormat="1" ht="15">
      <c r="A36" s="23" t="s">
        <v>206</v>
      </c>
      <c r="B36" s="22" t="s">
        <v>254</v>
      </c>
      <c r="C36" s="381">
        <v>8.938691132032691</v>
      </c>
      <c r="D36" s="334"/>
      <c r="E36" s="334"/>
      <c r="F36" s="334"/>
      <c r="G36" s="334"/>
      <c r="H36" s="381">
        <v>10.52739588</v>
      </c>
      <c r="I36" s="396"/>
      <c r="J36" s="396"/>
      <c r="K36" s="396"/>
      <c r="L36" s="396"/>
      <c r="M36" s="381">
        <v>1.5887047479673084</v>
      </c>
      <c r="N36" s="396"/>
      <c r="O36" s="396"/>
      <c r="P36" s="396"/>
      <c r="Q36" s="396"/>
      <c r="R36" s="381">
        <v>3.03834252</v>
      </c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7"/>
    </row>
    <row r="37" spans="1:36" ht="30.75">
      <c r="A37" s="23" t="s">
        <v>207</v>
      </c>
      <c r="B37" s="22" t="s">
        <v>317</v>
      </c>
      <c r="C37" s="381">
        <v>6.2359070976434765</v>
      </c>
      <c r="D37" s="334"/>
      <c r="E37" s="334"/>
      <c r="F37" s="334"/>
      <c r="G37" s="334"/>
      <c r="H37" s="381">
        <v>9.39653588</v>
      </c>
      <c r="I37" s="396"/>
      <c r="J37" s="396"/>
      <c r="K37" s="396"/>
      <c r="L37" s="396"/>
      <c r="M37" s="381">
        <v>3.1606287823565236</v>
      </c>
      <c r="N37" s="396"/>
      <c r="O37" s="396"/>
      <c r="P37" s="396"/>
      <c r="Q37" s="396"/>
      <c r="R37" s="381">
        <v>0</v>
      </c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7"/>
    </row>
    <row r="38" spans="1:36" ht="30.75">
      <c r="A38" s="15" t="s">
        <v>402</v>
      </c>
      <c r="B38" s="4" t="s">
        <v>348</v>
      </c>
      <c r="C38" s="333">
        <v>6.2359070976434765</v>
      </c>
      <c r="D38" s="332"/>
      <c r="E38" s="332"/>
      <c r="F38" s="332"/>
      <c r="G38" s="332"/>
      <c r="H38" s="333">
        <v>9.39653588</v>
      </c>
      <c r="I38" s="387"/>
      <c r="J38" s="387"/>
      <c r="K38" s="387"/>
      <c r="L38" s="387"/>
      <c r="M38" s="333">
        <v>3.1606287823565236</v>
      </c>
      <c r="N38" s="387"/>
      <c r="O38" s="387"/>
      <c r="P38" s="387"/>
      <c r="Q38" s="387"/>
      <c r="R38" s="333">
        <v>0</v>
      </c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8"/>
    </row>
    <row r="39" spans="1:36" s="13" customFormat="1" ht="15">
      <c r="A39" s="23" t="s">
        <v>208</v>
      </c>
      <c r="B39" s="22" t="s">
        <v>43</v>
      </c>
      <c r="C39" s="381">
        <v>2.7027840343892153</v>
      </c>
      <c r="D39" s="334"/>
      <c r="E39" s="334"/>
      <c r="F39" s="334"/>
      <c r="G39" s="334"/>
      <c r="H39" s="381">
        <v>1.13086</v>
      </c>
      <c r="I39" s="396"/>
      <c r="J39" s="396"/>
      <c r="K39" s="396"/>
      <c r="L39" s="396"/>
      <c r="M39" s="381">
        <v>-1.5719240343892151</v>
      </c>
      <c r="N39" s="396"/>
      <c r="O39" s="396"/>
      <c r="P39" s="396"/>
      <c r="Q39" s="396"/>
      <c r="R39" s="381">
        <v>3.03834252</v>
      </c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7"/>
    </row>
    <row r="40" spans="1:36" ht="15">
      <c r="A40" s="15" t="s">
        <v>404</v>
      </c>
      <c r="B40" s="4" t="s">
        <v>357</v>
      </c>
      <c r="C40" s="333">
        <v>0.5482689637760731</v>
      </c>
      <c r="D40" s="332"/>
      <c r="E40" s="332"/>
      <c r="F40" s="332"/>
      <c r="G40" s="332"/>
      <c r="H40" s="333">
        <v>0</v>
      </c>
      <c r="I40" s="387"/>
      <c r="J40" s="387"/>
      <c r="K40" s="387"/>
      <c r="L40" s="387"/>
      <c r="M40" s="333">
        <v>-0.5482689637760731</v>
      </c>
      <c r="N40" s="387"/>
      <c r="O40" s="387"/>
      <c r="P40" s="387"/>
      <c r="Q40" s="387"/>
      <c r="R40" s="333">
        <v>0</v>
      </c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8"/>
    </row>
    <row r="41" spans="1:36" ht="30.75">
      <c r="A41" s="15" t="s">
        <v>405</v>
      </c>
      <c r="B41" s="4" t="s">
        <v>408</v>
      </c>
      <c r="C41" s="333">
        <v>0.7049776899801424</v>
      </c>
      <c r="D41" s="332"/>
      <c r="E41" s="332"/>
      <c r="F41" s="332"/>
      <c r="G41" s="332"/>
      <c r="H41" s="333">
        <v>1.13086</v>
      </c>
      <c r="I41" s="387"/>
      <c r="J41" s="387"/>
      <c r="K41" s="387"/>
      <c r="L41" s="387"/>
      <c r="M41" s="333">
        <v>0.42588231001985755</v>
      </c>
      <c r="N41" s="387"/>
      <c r="O41" s="387"/>
      <c r="P41" s="387"/>
      <c r="Q41" s="387"/>
      <c r="R41" s="333">
        <v>0.14086</v>
      </c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8"/>
    </row>
    <row r="42" spans="1:36" ht="30.75">
      <c r="A42" s="15" t="s">
        <v>406</v>
      </c>
      <c r="B42" s="4" t="s">
        <v>403</v>
      </c>
      <c r="C42" s="333">
        <v>1.4495373806329994</v>
      </c>
      <c r="D42" s="332"/>
      <c r="E42" s="332"/>
      <c r="F42" s="332"/>
      <c r="G42" s="332"/>
      <c r="H42" s="333">
        <v>0</v>
      </c>
      <c r="I42" s="387"/>
      <c r="J42" s="387"/>
      <c r="K42" s="387"/>
      <c r="L42" s="387"/>
      <c r="M42" s="333">
        <v>-1.4495373806329994</v>
      </c>
      <c r="N42" s="387"/>
      <c r="O42" s="387"/>
      <c r="P42" s="387"/>
      <c r="Q42" s="387"/>
      <c r="R42" s="333">
        <v>2.89748252</v>
      </c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8"/>
    </row>
    <row r="43" spans="1:36" ht="15">
      <c r="A43" s="15" t="s">
        <v>407</v>
      </c>
      <c r="B43" s="4" t="s">
        <v>374</v>
      </c>
      <c r="C43" s="333">
        <v>0</v>
      </c>
      <c r="D43" s="332"/>
      <c r="E43" s="332"/>
      <c r="F43" s="332"/>
      <c r="G43" s="332"/>
      <c r="H43" s="333">
        <v>0</v>
      </c>
      <c r="I43" s="387"/>
      <c r="J43" s="387"/>
      <c r="K43" s="387"/>
      <c r="L43" s="387"/>
      <c r="M43" s="333">
        <v>0</v>
      </c>
      <c r="N43" s="387"/>
      <c r="O43" s="387"/>
      <c r="P43" s="387"/>
      <c r="Q43" s="387"/>
      <c r="R43" s="333">
        <v>0</v>
      </c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8"/>
    </row>
    <row r="44" spans="1:36" ht="38.25" customHeight="1" hidden="1">
      <c r="A44" s="23" t="s">
        <v>350</v>
      </c>
      <c r="B44" s="317" t="s">
        <v>35</v>
      </c>
      <c r="C44" s="333"/>
      <c r="D44" s="332"/>
      <c r="E44" s="332"/>
      <c r="F44" s="332"/>
      <c r="G44" s="332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8"/>
    </row>
    <row r="45" spans="1:36" ht="39" customHeight="1" hidden="1">
      <c r="A45" s="23" t="s">
        <v>351</v>
      </c>
      <c r="B45" s="317" t="s">
        <v>318</v>
      </c>
      <c r="C45" s="333"/>
      <c r="D45" s="332"/>
      <c r="E45" s="332"/>
      <c r="F45" s="332"/>
      <c r="G45" s="332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8"/>
    </row>
    <row r="46" spans="1:36" ht="49.5" customHeight="1" hidden="1">
      <c r="A46" s="23" t="s">
        <v>352</v>
      </c>
      <c r="B46" s="317" t="s">
        <v>319</v>
      </c>
      <c r="C46" s="333"/>
      <c r="D46" s="332"/>
      <c r="E46" s="332"/>
      <c r="F46" s="332"/>
      <c r="G46" s="332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8"/>
    </row>
    <row r="47" spans="1:36" ht="20.25" customHeight="1" hidden="1">
      <c r="A47" s="23" t="s">
        <v>353</v>
      </c>
      <c r="B47" s="317" t="s">
        <v>254</v>
      </c>
      <c r="C47" s="333"/>
      <c r="D47" s="334"/>
      <c r="E47" s="334"/>
      <c r="F47" s="334"/>
      <c r="G47" s="334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8"/>
    </row>
    <row r="48" spans="1:36" ht="39.75" customHeight="1" hidden="1">
      <c r="A48" s="23" t="s">
        <v>354</v>
      </c>
      <c r="B48" s="317" t="s">
        <v>317</v>
      </c>
      <c r="C48" s="333"/>
      <c r="D48" s="334"/>
      <c r="E48" s="334"/>
      <c r="F48" s="334"/>
      <c r="G48" s="334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8"/>
    </row>
    <row r="49" spans="1:36" ht="18.75" customHeight="1" hidden="1">
      <c r="A49" s="23" t="s">
        <v>355</v>
      </c>
      <c r="B49" s="321" t="s">
        <v>43</v>
      </c>
      <c r="C49" s="333"/>
      <c r="D49" s="332"/>
      <c r="E49" s="332"/>
      <c r="F49" s="332"/>
      <c r="G49" s="332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8"/>
    </row>
    <row r="50" spans="1:36" ht="15.75" customHeight="1">
      <c r="A50" s="503" t="s">
        <v>295</v>
      </c>
      <c r="B50" s="504"/>
      <c r="C50" s="389"/>
      <c r="D50" s="332"/>
      <c r="E50" s="332"/>
      <c r="F50" s="332"/>
      <c r="G50" s="332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8"/>
    </row>
    <row r="51" spans="1:36" ht="36" customHeight="1">
      <c r="A51" s="320"/>
      <c r="B51" s="317" t="s">
        <v>316</v>
      </c>
      <c r="C51" s="334"/>
      <c r="D51" s="332"/>
      <c r="E51" s="332"/>
      <c r="F51" s="332"/>
      <c r="G51" s="332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8"/>
    </row>
    <row r="52" spans="1:36" ht="15.75" thickBot="1">
      <c r="A52" s="322" t="s">
        <v>243</v>
      </c>
      <c r="B52" s="323"/>
      <c r="C52" s="337"/>
      <c r="D52" s="337"/>
      <c r="E52" s="337"/>
      <c r="F52" s="337"/>
      <c r="G52" s="337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391"/>
    </row>
    <row r="53" spans="1:7" ht="15">
      <c r="A53" s="24"/>
      <c r="B53" s="10"/>
      <c r="C53" s="392"/>
      <c r="D53" s="392"/>
      <c r="E53" s="292"/>
      <c r="F53" s="292"/>
      <c r="G53" s="292"/>
    </row>
    <row r="54" spans="1:21" ht="15">
      <c r="A54" s="17"/>
      <c r="B54" s="443" t="s">
        <v>96</v>
      </c>
      <c r="C54" s="443"/>
      <c r="D54" s="443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443"/>
      <c r="P54" s="443"/>
      <c r="Q54" s="443"/>
      <c r="R54" s="443"/>
      <c r="S54" s="443"/>
      <c r="T54" s="443"/>
      <c r="U54" s="443"/>
    </row>
    <row r="55" spans="1:21" ht="15">
      <c r="A55" s="17"/>
      <c r="B55" s="1" t="s">
        <v>97</v>
      </c>
      <c r="E55" s="115"/>
      <c r="F55" s="115"/>
      <c r="G55" s="115"/>
      <c r="S55" s="298"/>
      <c r="T55" s="298"/>
      <c r="U55" s="298"/>
    </row>
    <row r="56" spans="2:7" ht="15">
      <c r="B56" s="83"/>
      <c r="C56" s="393"/>
      <c r="D56" s="393"/>
      <c r="E56" s="393"/>
      <c r="F56" s="393"/>
      <c r="G56" s="393"/>
    </row>
    <row r="57" spans="1:24" ht="15.75" customHeight="1">
      <c r="A57" s="17"/>
      <c r="B57" s="272"/>
      <c r="C57" s="393"/>
      <c r="D57" s="393"/>
      <c r="E57" s="393"/>
      <c r="F57" s="393"/>
      <c r="G57" s="393"/>
      <c r="H57" s="393"/>
      <c r="J57" s="393"/>
      <c r="K57" s="115" t="s">
        <v>361</v>
      </c>
      <c r="X57" s="115" t="s">
        <v>362</v>
      </c>
    </row>
    <row r="58" spans="1:7" ht="15.75" customHeight="1">
      <c r="A58" s="17"/>
      <c r="B58" s="443"/>
      <c r="C58" s="443"/>
      <c r="D58" s="443"/>
      <c r="E58" s="443"/>
      <c r="F58" s="443"/>
      <c r="G58" s="443"/>
    </row>
    <row r="59" ht="15">
      <c r="C59" s="398"/>
    </row>
    <row r="60" ht="15">
      <c r="C60" s="398"/>
    </row>
    <row r="61" ht="15">
      <c r="C61" s="398"/>
    </row>
    <row r="62" ht="15">
      <c r="C62" s="398"/>
    </row>
    <row r="63" ht="15">
      <c r="C63" s="398"/>
    </row>
    <row r="64" ht="15">
      <c r="C64" s="398"/>
    </row>
  </sheetData>
  <sheetProtection/>
  <mergeCells count="16">
    <mergeCell ref="B58:G58"/>
    <mergeCell ref="AA16:AD16"/>
    <mergeCell ref="AE16:AI16"/>
    <mergeCell ref="A50:B50"/>
    <mergeCell ref="M15:Q16"/>
    <mergeCell ref="R15:V16"/>
    <mergeCell ref="A15:A17"/>
    <mergeCell ref="B15:B17"/>
    <mergeCell ref="A12:AJ12"/>
    <mergeCell ref="B54:U54"/>
    <mergeCell ref="AJ16:AJ17"/>
    <mergeCell ref="W15:AJ15"/>
    <mergeCell ref="W16:Z16"/>
    <mergeCell ref="C15:G16"/>
    <mergeCell ref="H15:L16"/>
    <mergeCell ref="A13:AJ13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50"/>
  <sheetViews>
    <sheetView view="pageBreakPreview" zoomScaleNormal="87" zoomScaleSheetLayoutView="100" zoomScalePageLayoutView="0" workbookViewId="0" topLeftCell="A11">
      <selection activeCell="A43" sqref="A43:IV45"/>
    </sheetView>
  </sheetViews>
  <sheetFormatPr defaultColWidth="9.00390625" defaultRowHeight="15.75"/>
  <cols>
    <col min="1" max="1" width="6.375" style="1" customWidth="1"/>
    <col min="2" max="2" width="34.875" style="1" customWidth="1"/>
    <col min="3" max="3" width="9.00390625" style="1" customWidth="1"/>
    <col min="4" max="4" width="8.125" style="1" customWidth="1"/>
    <col min="5" max="5" width="8.625" style="1" customWidth="1"/>
    <col min="6" max="6" width="7.875" style="1" customWidth="1"/>
    <col min="7" max="7" width="8.125" style="1" customWidth="1"/>
    <col min="8" max="8" width="8.25390625" style="1" customWidth="1"/>
    <col min="9" max="9" width="8.50390625" style="1" customWidth="1"/>
    <col min="10" max="10" width="7.625" style="1" customWidth="1"/>
    <col min="11" max="11" width="8.125" style="1" bestFit="1" customWidth="1"/>
    <col min="12" max="12" width="9.75390625" style="1" customWidth="1"/>
    <col min="13" max="13" width="13.75390625" style="1" customWidth="1"/>
    <col min="14" max="16384" width="9.00390625" style="1" customWidth="1"/>
  </cols>
  <sheetData>
    <row r="1" ht="15">
      <c r="M1" s="129" t="s">
        <v>51</v>
      </c>
    </row>
    <row r="2" ht="15">
      <c r="M2" s="129" t="s">
        <v>37</v>
      </c>
    </row>
    <row r="3" ht="15">
      <c r="M3" s="273" t="s">
        <v>343</v>
      </c>
    </row>
    <row r="4" ht="15" hidden="1">
      <c r="M4" s="2"/>
    </row>
    <row r="5" ht="15" hidden="1">
      <c r="M5" s="2" t="s">
        <v>38</v>
      </c>
    </row>
    <row r="6" ht="15" hidden="1">
      <c r="M6" s="2" t="s">
        <v>377</v>
      </c>
    </row>
    <row r="7" ht="15" hidden="1">
      <c r="M7" s="2"/>
    </row>
    <row r="8" ht="15" hidden="1">
      <c r="M8" s="2" t="s">
        <v>378</v>
      </c>
    </row>
    <row r="9" ht="15" hidden="1">
      <c r="M9" s="2" t="s">
        <v>419</v>
      </c>
    </row>
    <row r="10" ht="15" hidden="1">
      <c r="M10" s="2" t="s">
        <v>42</v>
      </c>
    </row>
    <row r="11" spans="1:13" ht="31.5" customHeight="1">
      <c r="A11" s="447" t="s">
        <v>124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</row>
    <row r="12" spans="1:13" ht="23.25" customHeight="1">
      <c r="A12" s="468" t="s">
        <v>379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</row>
    <row r="13" spans="1:13" ht="3.75" customHeight="1" thickBot="1">
      <c r="A13" s="13"/>
      <c r="M13" s="2"/>
    </row>
    <row r="14" spans="1:13" ht="32.25" customHeight="1">
      <c r="A14" s="433" t="s">
        <v>217</v>
      </c>
      <c r="B14" s="436" t="s">
        <v>218</v>
      </c>
      <c r="C14" s="436" t="s">
        <v>364</v>
      </c>
      <c r="D14" s="436"/>
      <c r="E14" s="436"/>
      <c r="F14" s="436"/>
      <c r="G14" s="436"/>
      <c r="H14" s="436"/>
      <c r="I14" s="436"/>
      <c r="J14" s="436"/>
      <c r="K14" s="436"/>
      <c r="L14" s="436"/>
      <c r="M14" s="426" t="s">
        <v>219</v>
      </c>
    </row>
    <row r="15" spans="1:13" ht="15">
      <c r="A15" s="434"/>
      <c r="B15" s="424"/>
      <c r="C15" s="424" t="s">
        <v>220</v>
      </c>
      <c r="D15" s="424"/>
      <c r="E15" s="481" t="s">
        <v>221</v>
      </c>
      <c r="F15" s="481"/>
      <c r="G15" s="481" t="s">
        <v>222</v>
      </c>
      <c r="H15" s="481"/>
      <c r="I15" s="481" t="s">
        <v>223</v>
      </c>
      <c r="J15" s="481"/>
      <c r="K15" s="505" t="s">
        <v>224</v>
      </c>
      <c r="L15" s="505"/>
      <c r="M15" s="427"/>
    </row>
    <row r="16" spans="1:13" ht="15.75" thickBot="1">
      <c r="A16" s="435"/>
      <c r="B16" s="425"/>
      <c r="C16" s="283" t="s">
        <v>309</v>
      </c>
      <c r="D16" s="59" t="s">
        <v>322</v>
      </c>
      <c r="E16" s="283" t="s">
        <v>225</v>
      </c>
      <c r="F16" s="400" t="s">
        <v>226</v>
      </c>
      <c r="G16" s="283" t="s">
        <v>225</v>
      </c>
      <c r="H16" s="400" t="s">
        <v>226</v>
      </c>
      <c r="I16" s="283" t="s">
        <v>225</v>
      </c>
      <c r="J16" s="400" t="s">
        <v>226</v>
      </c>
      <c r="K16" s="283" t="s">
        <v>225</v>
      </c>
      <c r="L16" s="400" t="s">
        <v>226</v>
      </c>
      <c r="M16" s="506"/>
    </row>
    <row r="17" spans="1:13" ht="30" customHeight="1">
      <c r="A17" s="107">
        <v>1</v>
      </c>
      <c r="B17" s="105" t="s">
        <v>228</v>
      </c>
      <c r="C17" s="330">
        <v>115.41929383402699</v>
      </c>
      <c r="D17" s="330">
        <v>115.29146012121679</v>
      </c>
      <c r="E17" s="330">
        <v>19.03409285728965</v>
      </c>
      <c r="F17" s="401">
        <v>17.60403537197829</v>
      </c>
      <c r="G17" s="330">
        <v>24.024055604859747</v>
      </c>
      <c r="H17" s="401">
        <v>24.451213588566425</v>
      </c>
      <c r="I17" s="330">
        <v>45.42216445292852</v>
      </c>
      <c r="J17" s="401">
        <v>48.530530176864886</v>
      </c>
      <c r="K17" s="330">
        <v>26.938980918949042</v>
      </c>
      <c r="L17" s="401">
        <v>24.705680983807188</v>
      </c>
      <c r="M17" s="331"/>
    </row>
    <row r="18" spans="1:13" ht="30.75">
      <c r="A18" s="91" t="s">
        <v>204</v>
      </c>
      <c r="B18" s="3" t="s">
        <v>229</v>
      </c>
      <c r="C18" s="332">
        <v>54.67422628813547</v>
      </c>
      <c r="D18" s="332">
        <v>54.67422628813546</v>
      </c>
      <c r="E18" s="332">
        <v>7.85132631660169</v>
      </c>
      <c r="F18" s="399">
        <v>7.85132631660169</v>
      </c>
      <c r="G18" s="333">
        <v>9.909623821641702</v>
      </c>
      <c r="H18" s="399">
        <v>9.909623821641702</v>
      </c>
      <c r="I18" s="333">
        <v>20.168434316255556</v>
      </c>
      <c r="J18" s="399">
        <v>20.168434316255556</v>
      </c>
      <c r="K18" s="333">
        <v>16.74484183363651</v>
      </c>
      <c r="L18" s="399">
        <v>16.74484183363651</v>
      </c>
      <c r="M18" s="331"/>
    </row>
    <row r="19" spans="1:13" ht="30.75">
      <c r="A19" s="91" t="s">
        <v>230</v>
      </c>
      <c r="B19" s="3" t="s">
        <v>252</v>
      </c>
      <c r="C19" s="332">
        <v>45.96522628813547</v>
      </c>
      <c r="D19" s="332">
        <v>45.96522628813546</v>
      </c>
      <c r="E19" s="332">
        <v>6.179879913822734</v>
      </c>
      <c r="F19" s="399">
        <v>6.179879913822734</v>
      </c>
      <c r="G19" s="333">
        <v>7.799992350261863</v>
      </c>
      <c r="H19" s="399">
        <v>7.799992350261863</v>
      </c>
      <c r="I19" s="333">
        <v>16.46893369942537</v>
      </c>
      <c r="J19" s="399">
        <v>16.46893369942537</v>
      </c>
      <c r="K19" s="333">
        <v>15.516420324625495</v>
      </c>
      <c r="L19" s="399">
        <v>15.516420324625495</v>
      </c>
      <c r="M19" s="331"/>
    </row>
    <row r="20" spans="1:13" ht="15">
      <c r="A20" s="91" t="s">
        <v>246</v>
      </c>
      <c r="B20" s="3" t="s">
        <v>253</v>
      </c>
      <c r="C20" s="332"/>
      <c r="D20" s="332"/>
      <c r="E20" s="332"/>
      <c r="F20" s="399"/>
      <c r="G20" s="333"/>
      <c r="H20" s="399"/>
      <c r="I20" s="333"/>
      <c r="J20" s="399"/>
      <c r="K20" s="333"/>
      <c r="L20" s="399"/>
      <c r="M20" s="331"/>
    </row>
    <row r="21" spans="1:13" ht="46.5">
      <c r="A21" s="91" t="s">
        <v>249</v>
      </c>
      <c r="B21" s="3" t="s">
        <v>301</v>
      </c>
      <c r="C21" s="334"/>
      <c r="D21" s="334"/>
      <c r="E21" s="334"/>
      <c r="F21" s="402"/>
      <c r="G21" s="381"/>
      <c r="H21" s="402"/>
      <c r="I21" s="381"/>
      <c r="J21" s="402"/>
      <c r="K21" s="333"/>
      <c r="L21" s="399"/>
      <c r="M21" s="331"/>
    </row>
    <row r="22" spans="1:13" ht="30.75">
      <c r="A22" s="91" t="s">
        <v>250</v>
      </c>
      <c r="B22" s="3" t="s">
        <v>302</v>
      </c>
      <c r="C22" s="334"/>
      <c r="D22" s="334"/>
      <c r="E22" s="334"/>
      <c r="F22" s="402"/>
      <c r="G22" s="381"/>
      <c r="H22" s="402"/>
      <c r="I22" s="381"/>
      <c r="J22" s="402"/>
      <c r="K22" s="333"/>
      <c r="L22" s="399"/>
      <c r="M22" s="335"/>
    </row>
    <row r="23" spans="1:13" ht="30.75">
      <c r="A23" s="91" t="s">
        <v>251</v>
      </c>
      <c r="B23" s="3" t="s">
        <v>303</v>
      </c>
      <c r="C23" s="332"/>
      <c r="D23" s="332"/>
      <c r="E23" s="332"/>
      <c r="F23" s="399"/>
      <c r="G23" s="333"/>
      <c r="H23" s="399"/>
      <c r="I23" s="333"/>
      <c r="J23" s="399"/>
      <c r="K23" s="333"/>
      <c r="L23" s="399"/>
      <c r="M23" s="335"/>
    </row>
    <row r="24" spans="1:13" ht="15">
      <c r="A24" s="91" t="s">
        <v>70</v>
      </c>
      <c r="B24" s="3" t="s">
        <v>55</v>
      </c>
      <c r="C24" s="332">
        <v>8.709</v>
      </c>
      <c r="D24" s="330">
        <v>8.709</v>
      </c>
      <c r="E24" s="332">
        <v>1.6714464027789564</v>
      </c>
      <c r="F24" s="399">
        <v>1.6714464027789564</v>
      </c>
      <c r="G24" s="332">
        <v>2.1096314713798394</v>
      </c>
      <c r="H24" s="399">
        <v>2.1096314713798394</v>
      </c>
      <c r="I24" s="332">
        <v>3.6995006168301874</v>
      </c>
      <c r="J24" s="399">
        <v>3.6995006168301874</v>
      </c>
      <c r="K24" s="332">
        <v>1.2284215090110167</v>
      </c>
      <c r="L24" s="399">
        <v>1.2284215090110167</v>
      </c>
      <c r="M24" s="335"/>
    </row>
    <row r="25" spans="1:13" ht="15">
      <c r="A25" s="324" t="s">
        <v>205</v>
      </c>
      <c r="B25" s="294" t="s">
        <v>231</v>
      </c>
      <c r="C25" s="332">
        <v>48.09883072928134</v>
      </c>
      <c r="D25" s="330">
        <v>48.09883072928134</v>
      </c>
      <c r="E25" s="332">
        <v>9.2312111149766</v>
      </c>
      <c r="F25" s="399">
        <v>9.2312111149766</v>
      </c>
      <c r="G25" s="333">
        <v>11.651258128724724</v>
      </c>
      <c r="H25" s="399">
        <v>11.651258128724724</v>
      </c>
      <c r="I25" s="333">
        <v>20.431927196209333</v>
      </c>
      <c r="J25" s="399">
        <v>20.431927196209333</v>
      </c>
      <c r="K25" s="333">
        <v>6.784434289370679</v>
      </c>
      <c r="L25" s="399">
        <v>6.784434289370679</v>
      </c>
      <c r="M25" s="335"/>
    </row>
    <row r="26" spans="1:13" ht="15">
      <c r="A26" s="91" t="s">
        <v>56</v>
      </c>
      <c r="B26" s="3" t="s">
        <v>59</v>
      </c>
      <c r="C26" s="332">
        <v>45.64383274057056</v>
      </c>
      <c r="D26" s="330">
        <v>45.64383274057056</v>
      </c>
      <c r="E26" s="332">
        <v>8.76004363799185</v>
      </c>
      <c r="F26" s="399">
        <v>8.76004363799185</v>
      </c>
      <c r="G26" s="333">
        <v>11.056569758170301</v>
      </c>
      <c r="H26" s="399">
        <v>11.056569758170301</v>
      </c>
      <c r="I26" s="333">
        <v>19.389067330145217</v>
      </c>
      <c r="J26" s="399">
        <v>19.389067330145217</v>
      </c>
      <c r="K26" s="333">
        <v>6.438152014263192</v>
      </c>
      <c r="L26" s="399">
        <v>6.438152014263192</v>
      </c>
      <c r="M26" s="335"/>
    </row>
    <row r="27" spans="1:13" ht="15">
      <c r="A27" s="91" t="s">
        <v>57</v>
      </c>
      <c r="B27" s="3" t="s">
        <v>366</v>
      </c>
      <c r="C27" s="332"/>
      <c r="D27" s="330"/>
      <c r="E27" s="332"/>
      <c r="F27" s="399"/>
      <c r="G27" s="333"/>
      <c r="H27" s="399"/>
      <c r="I27" s="333"/>
      <c r="J27" s="399"/>
      <c r="K27" s="333"/>
      <c r="L27" s="399"/>
      <c r="M27" s="335"/>
    </row>
    <row r="28" spans="1:13" ht="15">
      <c r="A28" s="91" t="s">
        <v>58</v>
      </c>
      <c r="B28" s="3" t="s">
        <v>60</v>
      </c>
      <c r="C28" s="336"/>
      <c r="D28" s="336"/>
      <c r="E28" s="336"/>
      <c r="F28" s="403"/>
      <c r="G28" s="333"/>
      <c r="H28" s="403"/>
      <c r="I28" s="333"/>
      <c r="J28" s="403"/>
      <c r="K28" s="333"/>
      <c r="L28" s="403"/>
      <c r="M28" s="335"/>
    </row>
    <row r="29" spans="1:13" ht="30.75">
      <c r="A29" s="91" t="s">
        <v>58</v>
      </c>
      <c r="B29" s="3" t="s">
        <v>61</v>
      </c>
      <c r="C29" s="333">
        <v>2.4549979887107765</v>
      </c>
      <c r="D29" s="330">
        <v>2.4549979887107765</v>
      </c>
      <c r="E29" s="332">
        <v>0.4711674769847515</v>
      </c>
      <c r="F29" s="399">
        <v>0.4711674769847515</v>
      </c>
      <c r="G29" s="332">
        <v>0.5946883705544221</v>
      </c>
      <c r="H29" s="399">
        <v>0.5946883705544221</v>
      </c>
      <c r="I29" s="332">
        <v>1.0428598660641162</v>
      </c>
      <c r="J29" s="399">
        <v>1.0428598660641162</v>
      </c>
      <c r="K29" s="332">
        <v>0.3462822751074869</v>
      </c>
      <c r="L29" s="399">
        <v>0.3462822751074869</v>
      </c>
      <c r="M29" s="335"/>
    </row>
    <row r="30" spans="1:13" ht="15">
      <c r="A30" s="91" t="s">
        <v>216</v>
      </c>
      <c r="B30" s="3" t="s">
        <v>232</v>
      </c>
      <c r="C30" s="333">
        <v>12.646236816610168</v>
      </c>
      <c r="D30" s="333">
        <v>12.5184031038</v>
      </c>
      <c r="E30" s="332">
        <v>1.9515554257113568</v>
      </c>
      <c r="F30" s="399">
        <v>0.5214979403999999</v>
      </c>
      <c r="G30" s="333">
        <v>2.4631736544933216</v>
      </c>
      <c r="H30" s="399">
        <v>2.8903316381999997</v>
      </c>
      <c r="I30" s="333">
        <v>4.821802940463637</v>
      </c>
      <c r="J30" s="399">
        <v>7.930168664400002</v>
      </c>
      <c r="K30" s="333">
        <v>3.409704795941853</v>
      </c>
      <c r="L30" s="399">
        <v>1.1764048607999997</v>
      </c>
      <c r="M30" s="335"/>
    </row>
    <row r="31" spans="1:13" ht="15">
      <c r="A31" s="91" t="s">
        <v>233</v>
      </c>
      <c r="B31" s="3" t="s">
        <v>234</v>
      </c>
      <c r="C31" s="333"/>
      <c r="D31" s="333"/>
      <c r="E31" s="333"/>
      <c r="F31" s="399"/>
      <c r="G31" s="333"/>
      <c r="H31" s="405"/>
      <c r="I31" s="333"/>
      <c r="J31" s="405"/>
      <c r="K31" s="333"/>
      <c r="L31" s="403"/>
      <c r="M31" s="335"/>
    </row>
    <row r="32" spans="1:13" ht="15">
      <c r="A32" s="91" t="s">
        <v>235</v>
      </c>
      <c r="B32" s="3" t="s">
        <v>304</v>
      </c>
      <c r="C32" s="333"/>
      <c r="D32" s="333"/>
      <c r="E32" s="333"/>
      <c r="F32" s="399"/>
      <c r="G32" s="333"/>
      <c r="H32" s="405"/>
      <c r="I32" s="333"/>
      <c r="J32" s="405"/>
      <c r="K32" s="333"/>
      <c r="L32" s="403"/>
      <c r="M32" s="335"/>
    </row>
    <row r="33" spans="1:13" ht="31.5" thickBot="1">
      <c r="A33" s="96" t="s">
        <v>1</v>
      </c>
      <c r="B33" s="97" t="s">
        <v>67</v>
      </c>
      <c r="C33" s="337"/>
      <c r="D33" s="337"/>
      <c r="E33" s="337"/>
      <c r="F33" s="404"/>
      <c r="G33" s="337"/>
      <c r="H33" s="410"/>
      <c r="I33" s="337"/>
      <c r="J33" s="410"/>
      <c r="K33" s="337"/>
      <c r="L33" s="422"/>
      <c r="M33" s="338"/>
    </row>
    <row r="34" spans="1:13" ht="15">
      <c r="A34" s="104" t="s">
        <v>206</v>
      </c>
      <c r="B34" s="105" t="s">
        <v>305</v>
      </c>
      <c r="C34" s="339">
        <v>16.104016285973003</v>
      </c>
      <c r="D34" s="339">
        <v>16.109083365783224</v>
      </c>
      <c r="E34" s="339">
        <v>3.0907107694894145</v>
      </c>
      <c r="F34" s="401">
        <v>36.65382747762171</v>
      </c>
      <c r="G34" s="339">
        <v>3.9009690633255394</v>
      </c>
      <c r="H34" s="411">
        <v>10.04861996143358</v>
      </c>
      <c r="I34" s="339">
        <v>6.840833411803939</v>
      </c>
      <c r="J34" s="411">
        <v>-19.25511767946488</v>
      </c>
      <c r="K34" s="339">
        <v>2.27150304135411</v>
      </c>
      <c r="L34" s="411">
        <v>-11.338246393807188</v>
      </c>
      <c r="M34" s="340"/>
    </row>
    <row r="35" spans="1:13" ht="15">
      <c r="A35" s="91" t="s">
        <v>207</v>
      </c>
      <c r="B35" s="3" t="s">
        <v>310</v>
      </c>
      <c r="C35" s="333">
        <v>16.104016285973003</v>
      </c>
      <c r="D35" s="330">
        <v>16.109083365783224</v>
      </c>
      <c r="E35" s="332">
        <v>3.0907107694894145</v>
      </c>
      <c r="F35" s="399">
        <v>19.14384890762171</v>
      </c>
      <c r="G35" s="332">
        <v>3.9009690633255394</v>
      </c>
      <c r="H35" s="399">
        <v>11.70041711143358</v>
      </c>
      <c r="I35" s="332">
        <v>6.840833411803939</v>
      </c>
      <c r="J35" s="399">
        <v>-5.14316669946488</v>
      </c>
      <c r="K35" s="332">
        <v>2.27150304135411</v>
      </c>
      <c r="L35" s="405">
        <v>-9.592015953807188</v>
      </c>
      <c r="M35" s="335"/>
    </row>
    <row r="36" spans="1:13" ht="15">
      <c r="A36" s="91" t="s">
        <v>208</v>
      </c>
      <c r="B36" s="3" t="s">
        <v>306</v>
      </c>
      <c r="C36" s="333"/>
      <c r="D36" s="178"/>
      <c r="E36" s="333"/>
      <c r="F36" s="405"/>
      <c r="G36" s="333"/>
      <c r="H36" s="405"/>
      <c r="I36" s="333"/>
      <c r="J36" s="405"/>
      <c r="K36" s="333"/>
      <c r="L36" s="403"/>
      <c r="M36" s="335"/>
    </row>
    <row r="37" spans="1:13" ht="21.75" customHeight="1">
      <c r="A37" s="95" t="s">
        <v>209</v>
      </c>
      <c r="B37" s="3" t="s">
        <v>307</v>
      </c>
      <c r="C37" s="342"/>
      <c r="D37" s="341"/>
      <c r="E37" s="342"/>
      <c r="F37" s="406"/>
      <c r="G37" s="342"/>
      <c r="H37" s="406"/>
      <c r="I37" s="342"/>
      <c r="J37" s="406"/>
      <c r="K37" s="342"/>
      <c r="L37" s="423"/>
      <c r="M37" s="343"/>
    </row>
    <row r="38" spans="1:13" ht="15">
      <c r="A38" s="95" t="s">
        <v>210</v>
      </c>
      <c r="B38" s="3" t="s">
        <v>236</v>
      </c>
      <c r="C38" s="342"/>
      <c r="D38" s="341"/>
      <c r="E38" s="342"/>
      <c r="F38" s="406"/>
      <c r="G38" s="342"/>
      <c r="H38" s="406"/>
      <c r="I38" s="342"/>
      <c r="J38" s="406"/>
      <c r="K38" s="342"/>
      <c r="L38" s="406"/>
      <c r="M38" s="343"/>
    </row>
    <row r="39" spans="1:13" ht="15">
      <c r="A39" s="91" t="s">
        <v>255</v>
      </c>
      <c r="B39" s="3" t="s">
        <v>248</v>
      </c>
      <c r="C39" s="342"/>
      <c r="D39" s="341"/>
      <c r="E39" s="342"/>
      <c r="F39" s="406"/>
      <c r="G39" s="342"/>
      <c r="H39" s="406"/>
      <c r="I39" s="342"/>
      <c r="J39" s="406"/>
      <c r="K39" s="342"/>
      <c r="L39" s="406"/>
      <c r="M39" s="343"/>
    </row>
    <row r="40" spans="1:13" ht="15">
      <c r="A40" s="91" t="s">
        <v>300</v>
      </c>
      <c r="B40" s="3" t="s">
        <v>63</v>
      </c>
      <c r="C40" s="342">
        <v>0</v>
      </c>
      <c r="D40" s="342">
        <v>0</v>
      </c>
      <c r="E40" s="342">
        <v>0</v>
      </c>
      <c r="F40" s="406">
        <v>17.50997857</v>
      </c>
      <c r="G40" s="342">
        <v>0</v>
      </c>
      <c r="H40" s="406">
        <v>-1.6517971500000002</v>
      </c>
      <c r="I40" s="342">
        <v>0</v>
      </c>
      <c r="J40" s="406">
        <v>-14.111950980000001</v>
      </c>
      <c r="K40" s="342">
        <v>0</v>
      </c>
      <c r="L40" s="406">
        <v>-1.7462304400000002</v>
      </c>
      <c r="M40" s="343"/>
    </row>
    <row r="41" spans="1:13" ht="15.75" thickBot="1">
      <c r="A41" s="96" t="s">
        <v>62</v>
      </c>
      <c r="B41" s="97" t="s">
        <v>237</v>
      </c>
      <c r="C41" s="345"/>
      <c r="D41" s="344"/>
      <c r="E41" s="345"/>
      <c r="F41" s="407"/>
      <c r="G41" s="345"/>
      <c r="H41" s="407"/>
      <c r="I41" s="345"/>
      <c r="J41" s="407"/>
      <c r="K41" s="345"/>
      <c r="L41" s="407"/>
      <c r="M41" s="346"/>
    </row>
    <row r="42" spans="1:13" ht="30.75">
      <c r="A42" s="101"/>
      <c r="B42" s="102" t="s">
        <v>227</v>
      </c>
      <c r="C42" s="348">
        <v>131.52331012</v>
      </c>
      <c r="D42" s="347">
        <v>131.40054348700002</v>
      </c>
      <c r="E42" s="348">
        <v>22.124803626779066</v>
      </c>
      <c r="F42" s="408">
        <v>54.2578628496</v>
      </c>
      <c r="G42" s="349">
        <v>27.925024668185287</v>
      </c>
      <c r="H42" s="412">
        <v>34.499833550000005</v>
      </c>
      <c r="I42" s="349">
        <v>52.26299786473246</v>
      </c>
      <c r="J42" s="412">
        <v>29.275412497400005</v>
      </c>
      <c r="K42" s="349">
        <v>29.21048396030315</v>
      </c>
      <c r="L42" s="412">
        <v>13.36743459</v>
      </c>
      <c r="M42" s="350"/>
    </row>
    <row r="43" spans="1:13" ht="15" hidden="1">
      <c r="A43" s="7"/>
      <c r="B43" s="3" t="s">
        <v>52</v>
      </c>
      <c r="C43" s="342"/>
      <c r="D43" s="341"/>
      <c r="E43" s="342"/>
      <c r="F43" s="406"/>
      <c r="G43" s="342"/>
      <c r="H43" s="406"/>
      <c r="I43" s="342"/>
      <c r="J43" s="406"/>
      <c r="K43" s="342"/>
      <c r="L43" s="406"/>
      <c r="M43" s="343"/>
    </row>
    <row r="44" spans="1:13" ht="15" hidden="1">
      <c r="A44" s="7"/>
      <c r="B44" s="87" t="s">
        <v>53</v>
      </c>
      <c r="C44" s="342"/>
      <c r="D44" s="341"/>
      <c r="E44" s="342"/>
      <c r="F44" s="406"/>
      <c r="G44" s="342"/>
      <c r="H44" s="406"/>
      <c r="I44" s="342"/>
      <c r="J44" s="406"/>
      <c r="K44" s="342"/>
      <c r="L44" s="406"/>
      <c r="M44" s="343"/>
    </row>
    <row r="45" spans="1:13" ht="15.75" hidden="1" thickBot="1">
      <c r="A45" s="64"/>
      <c r="B45" s="88" t="s">
        <v>54</v>
      </c>
      <c r="C45" s="352"/>
      <c r="D45" s="351"/>
      <c r="E45" s="352"/>
      <c r="F45" s="409"/>
      <c r="G45" s="352"/>
      <c r="H45" s="409"/>
      <c r="I45" s="352"/>
      <c r="J45" s="409"/>
      <c r="K45" s="352"/>
      <c r="L45" s="409"/>
      <c r="M45" s="346"/>
    </row>
    <row r="46" spans="1:13" ht="15">
      <c r="A46" s="11"/>
      <c r="B46" s="94"/>
      <c r="C46" s="28"/>
      <c r="D46" s="28"/>
      <c r="E46" s="28"/>
      <c r="F46" s="28"/>
      <c r="G46" s="10"/>
      <c r="H46" s="10"/>
      <c r="I46" s="10"/>
      <c r="J46" s="10"/>
      <c r="K46" s="10"/>
      <c r="L46" s="10"/>
      <c r="M46" s="10"/>
    </row>
    <row r="47" spans="1:12" ht="15">
      <c r="A47" s="11" t="s">
        <v>308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">
      <c r="A48" s="11" t="s">
        <v>323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5">
      <c r="A49" s="11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3" ht="15">
      <c r="A50" s="462" t="s">
        <v>363</v>
      </c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</row>
  </sheetData>
  <sheetProtection/>
  <mergeCells count="12">
    <mergeCell ref="G15:H15"/>
    <mergeCell ref="I15:J15"/>
    <mergeCell ref="A12:M12"/>
    <mergeCell ref="K15:L15"/>
    <mergeCell ref="A50:M50"/>
    <mergeCell ref="A11:M11"/>
    <mergeCell ref="A14:A16"/>
    <mergeCell ref="B14:B16"/>
    <mergeCell ref="C14:L14"/>
    <mergeCell ref="M14:M16"/>
    <mergeCell ref="C15:D15"/>
    <mergeCell ref="E15:F15"/>
  </mergeCells>
  <printOptions/>
  <pageMargins left="0.1968503937007874" right="0.1968503937007874" top="0.1968503937007874" bottom="0.2362204724409449" header="0.1968503937007874" footer="0.1968503937007874"/>
  <pageSetup fitToHeight="3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40"/>
  <sheetViews>
    <sheetView tabSelected="1" view="pageBreakPreview" zoomScale="60" zoomScaleNormal="70" zoomScalePageLayoutView="0" workbookViewId="0" topLeftCell="A1">
      <pane xSplit="2" topLeftCell="C1" activePane="topRight" state="frozen"/>
      <selection pane="topLeft" activeCell="AL5" sqref="AL5"/>
      <selection pane="topRight" activeCell="A4" sqref="A4:IV10"/>
    </sheetView>
  </sheetViews>
  <sheetFormatPr defaultColWidth="9.00390625" defaultRowHeight="15.75"/>
  <cols>
    <col min="1" max="1" width="7.25390625" style="108" customWidth="1"/>
    <col min="2" max="2" width="51.375" style="108" customWidth="1"/>
    <col min="3" max="22" width="10.625" style="108" customWidth="1"/>
    <col min="23" max="16384" width="9.00390625" style="108" customWidth="1"/>
  </cols>
  <sheetData>
    <row r="1" spans="13:22" ht="15">
      <c r="M1" s="109"/>
      <c r="V1" s="181" t="s">
        <v>358</v>
      </c>
    </row>
    <row r="2" spans="13:22" ht="15">
      <c r="M2" s="109"/>
      <c r="V2" s="181" t="s">
        <v>37</v>
      </c>
    </row>
    <row r="3" spans="13:22" ht="15">
      <c r="M3" s="109"/>
      <c r="V3" s="273" t="s">
        <v>343</v>
      </c>
    </row>
    <row r="4" spans="13:22" ht="15" hidden="1">
      <c r="M4" s="109"/>
      <c r="V4" s="109"/>
    </row>
    <row r="5" spans="13:22" ht="33.75" customHeight="1" hidden="1">
      <c r="M5" s="109"/>
      <c r="V5" s="269" t="s">
        <v>38</v>
      </c>
    </row>
    <row r="6" spans="13:22" ht="18" hidden="1">
      <c r="M6" s="109"/>
      <c r="V6" s="269" t="s">
        <v>377</v>
      </c>
    </row>
    <row r="7" spans="13:22" ht="18" hidden="1">
      <c r="M7" s="109"/>
      <c r="V7" s="269"/>
    </row>
    <row r="8" spans="13:22" ht="18" hidden="1">
      <c r="M8" s="109"/>
      <c r="V8" s="269" t="s">
        <v>378</v>
      </c>
    </row>
    <row r="9" spans="13:22" ht="18" hidden="1">
      <c r="M9" s="109"/>
      <c r="V9" s="269" t="s">
        <v>419</v>
      </c>
    </row>
    <row r="10" spans="13:22" ht="18" hidden="1">
      <c r="M10" s="109"/>
      <c r="V10" s="269" t="s">
        <v>42</v>
      </c>
    </row>
    <row r="11" spans="1:22" ht="31.5" customHeight="1">
      <c r="A11" s="507" t="s">
        <v>418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</row>
    <row r="12" spans="1:22" ht="33.75" customHeight="1">
      <c r="A12" s="509" t="s">
        <v>379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</row>
    <row r="14" spans="1:22" ht="15.75" customHeight="1">
      <c r="A14" s="510" t="s">
        <v>202</v>
      </c>
      <c r="B14" s="510" t="s">
        <v>256</v>
      </c>
      <c r="C14" s="511" t="s">
        <v>247</v>
      </c>
      <c r="D14" s="511"/>
      <c r="E14" s="511"/>
      <c r="F14" s="511"/>
      <c r="G14" s="511"/>
      <c r="H14" s="511"/>
      <c r="I14" s="511"/>
      <c r="J14" s="511"/>
      <c r="K14" s="511"/>
      <c r="L14" s="511"/>
      <c r="M14" s="511" t="s">
        <v>311</v>
      </c>
      <c r="N14" s="511"/>
      <c r="O14" s="511"/>
      <c r="P14" s="511"/>
      <c r="Q14" s="511"/>
      <c r="R14" s="511"/>
      <c r="S14" s="511"/>
      <c r="T14" s="511"/>
      <c r="U14" s="511"/>
      <c r="V14" s="511"/>
    </row>
    <row r="15" spans="1:22" ht="15.75" customHeight="1">
      <c r="A15" s="510"/>
      <c r="B15" s="510"/>
      <c r="C15" s="512" t="s">
        <v>309</v>
      </c>
      <c r="D15" s="512"/>
      <c r="E15" s="512"/>
      <c r="F15" s="512"/>
      <c r="G15" s="512"/>
      <c r="H15" s="512" t="s">
        <v>226</v>
      </c>
      <c r="I15" s="512"/>
      <c r="J15" s="512"/>
      <c r="K15" s="512"/>
      <c r="L15" s="512"/>
      <c r="M15" s="511" t="s">
        <v>309</v>
      </c>
      <c r="N15" s="511"/>
      <c r="O15" s="511"/>
      <c r="P15" s="511"/>
      <c r="Q15" s="511"/>
      <c r="R15" s="512" t="s">
        <v>226</v>
      </c>
      <c r="S15" s="512"/>
      <c r="T15" s="512"/>
      <c r="U15" s="512"/>
      <c r="V15" s="512"/>
    </row>
    <row r="16" spans="1:22" ht="15.75" customHeight="1">
      <c r="A16" s="510"/>
      <c r="B16" s="510"/>
      <c r="C16" s="513" t="s">
        <v>257</v>
      </c>
      <c r="D16" s="513"/>
      <c r="E16" s="513"/>
      <c r="F16" s="513"/>
      <c r="G16" s="513"/>
      <c r="H16" s="513" t="s">
        <v>257</v>
      </c>
      <c r="I16" s="513"/>
      <c r="J16" s="513"/>
      <c r="K16" s="513"/>
      <c r="L16" s="513"/>
      <c r="M16" s="513" t="s">
        <v>257</v>
      </c>
      <c r="N16" s="513"/>
      <c r="O16" s="513"/>
      <c r="P16" s="513"/>
      <c r="Q16" s="513"/>
      <c r="R16" s="513" t="s">
        <v>257</v>
      </c>
      <c r="S16" s="513"/>
      <c r="T16" s="513"/>
      <c r="U16" s="513"/>
      <c r="V16" s="513"/>
    </row>
    <row r="17" spans="1:22" ht="40.5" customHeight="1">
      <c r="A17" s="510"/>
      <c r="B17" s="510"/>
      <c r="C17" s="303" t="s">
        <v>367</v>
      </c>
      <c r="D17" s="303" t="s">
        <v>368</v>
      </c>
      <c r="E17" s="303" t="s">
        <v>369</v>
      </c>
      <c r="F17" s="303" t="s">
        <v>370</v>
      </c>
      <c r="G17" s="303" t="s">
        <v>371</v>
      </c>
      <c r="H17" s="303" t="s">
        <v>367</v>
      </c>
      <c r="I17" s="303" t="s">
        <v>368</v>
      </c>
      <c r="J17" s="303" t="s">
        <v>369</v>
      </c>
      <c r="K17" s="303" t="s">
        <v>370</v>
      </c>
      <c r="L17" s="303" t="s">
        <v>371</v>
      </c>
      <c r="M17" s="303" t="s">
        <v>367</v>
      </c>
      <c r="N17" s="303" t="s">
        <v>368</v>
      </c>
      <c r="O17" s="303" t="s">
        <v>369</v>
      </c>
      <c r="P17" s="303" t="s">
        <v>370</v>
      </c>
      <c r="Q17" s="303" t="s">
        <v>371</v>
      </c>
      <c r="R17" s="303" t="s">
        <v>367</v>
      </c>
      <c r="S17" s="303" t="s">
        <v>368</v>
      </c>
      <c r="T17" s="303" t="s">
        <v>369</v>
      </c>
      <c r="U17" s="303" t="s">
        <v>370</v>
      </c>
      <c r="V17" s="303" t="s">
        <v>371</v>
      </c>
    </row>
    <row r="18" spans="1:22" ht="15">
      <c r="A18" s="304">
        <v>1</v>
      </c>
      <c r="B18" s="304">
        <v>2</v>
      </c>
      <c r="C18" s="311">
        <v>3</v>
      </c>
      <c r="D18" s="311">
        <v>4</v>
      </c>
      <c r="E18" s="311">
        <v>5</v>
      </c>
      <c r="F18" s="311">
        <v>6</v>
      </c>
      <c r="G18" s="311">
        <v>7</v>
      </c>
      <c r="H18" s="311">
        <v>8</v>
      </c>
      <c r="I18" s="311">
        <v>9</v>
      </c>
      <c r="J18" s="311">
        <v>10</v>
      </c>
      <c r="K18" s="311">
        <v>11</v>
      </c>
      <c r="L18" s="311">
        <v>12</v>
      </c>
      <c r="M18" s="311">
        <v>13</v>
      </c>
      <c r="N18" s="311">
        <v>14</v>
      </c>
      <c r="O18" s="311">
        <v>15</v>
      </c>
      <c r="P18" s="311">
        <v>16</v>
      </c>
      <c r="Q18" s="311">
        <v>17</v>
      </c>
      <c r="R18" s="311">
        <v>18</v>
      </c>
      <c r="S18" s="311">
        <v>19</v>
      </c>
      <c r="T18" s="311">
        <v>20</v>
      </c>
      <c r="U18" s="311">
        <v>21</v>
      </c>
      <c r="V18" s="311">
        <v>22</v>
      </c>
    </row>
    <row r="19" spans="1:22" ht="30.75">
      <c r="A19" s="303">
        <v>1</v>
      </c>
      <c r="B19" s="306" t="s">
        <v>380</v>
      </c>
      <c r="C19" s="303"/>
      <c r="D19" s="303" t="s">
        <v>410</v>
      </c>
      <c r="E19" s="303"/>
      <c r="F19" s="303"/>
      <c r="G19" s="303" t="s">
        <v>410</v>
      </c>
      <c r="H19" s="303"/>
      <c r="I19" s="303" t="s">
        <v>416</v>
      </c>
      <c r="J19" s="303"/>
      <c r="K19" s="303" t="s">
        <v>416</v>
      </c>
      <c r="L19" s="303" t="s">
        <v>420</v>
      </c>
      <c r="M19" s="303"/>
      <c r="N19" s="303"/>
      <c r="O19" s="303"/>
      <c r="P19" s="303" t="s">
        <v>373</v>
      </c>
      <c r="Q19" s="303" t="s">
        <v>373</v>
      </c>
      <c r="R19" s="303"/>
      <c r="S19" s="303"/>
      <c r="T19" s="303"/>
      <c r="U19" s="303" t="s">
        <v>421</v>
      </c>
      <c r="V19" s="303" t="s">
        <v>421</v>
      </c>
    </row>
    <row r="20" spans="1:22" ht="15">
      <c r="A20" s="303">
        <v>2</v>
      </c>
      <c r="B20" s="306" t="s">
        <v>372</v>
      </c>
      <c r="C20" s="303"/>
      <c r="D20" s="303"/>
      <c r="E20" s="303"/>
      <c r="F20" s="303" t="s">
        <v>411</v>
      </c>
      <c r="G20" s="303" t="s">
        <v>411</v>
      </c>
      <c r="H20" s="303"/>
      <c r="I20" s="303"/>
      <c r="J20" s="303" t="s">
        <v>411</v>
      </c>
      <c r="K20" s="303"/>
      <c r="L20" s="303" t="s">
        <v>411</v>
      </c>
      <c r="M20" s="303"/>
      <c r="N20" s="303"/>
      <c r="O20" s="303"/>
      <c r="P20" s="303" t="s">
        <v>414</v>
      </c>
      <c r="Q20" s="303" t="s">
        <v>414</v>
      </c>
      <c r="R20" s="303"/>
      <c r="S20" s="303"/>
      <c r="T20" s="303"/>
      <c r="U20" s="303"/>
      <c r="V20" s="303"/>
    </row>
    <row r="21" spans="1:22" ht="70.5" customHeight="1">
      <c r="A21" s="303">
        <v>3</v>
      </c>
      <c r="B21" s="306" t="s">
        <v>383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</row>
    <row r="22" spans="1:22" ht="30.75">
      <c r="A22" s="303">
        <v>4</v>
      </c>
      <c r="B22" s="306" t="s">
        <v>375</v>
      </c>
      <c r="C22" s="303"/>
      <c r="D22" s="303" t="s">
        <v>373</v>
      </c>
      <c r="E22" s="303"/>
      <c r="F22" s="303"/>
      <c r="G22" s="303" t="s">
        <v>373</v>
      </c>
      <c r="H22" s="303" t="s">
        <v>373</v>
      </c>
      <c r="I22" s="303"/>
      <c r="J22" s="303"/>
      <c r="K22" s="303"/>
      <c r="L22" s="303" t="s">
        <v>373</v>
      </c>
      <c r="M22" s="303"/>
      <c r="N22" s="303"/>
      <c r="O22" s="303"/>
      <c r="P22" s="303"/>
      <c r="Q22" s="303"/>
      <c r="R22" s="303"/>
      <c r="S22" s="303"/>
      <c r="T22" s="303"/>
      <c r="U22" s="303"/>
      <c r="V22" s="303"/>
    </row>
    <row r="23" spans="1:22" ht="30.75">
      <c r="A23" s="303">
        <v>5</v>
      </c>
      <c r="B23" s="306" t="s">
        <v>381</v>
      </c>
      <c r="C23" s="303"/>
      <c r="D23" s="303"/>
      <c r="E23" s="303" t="s">
        <v>412</v>
      </c>
      <c r="F23" s="303"/>
      <c r="G23" s="303" t="s">
        <v>412</v>
      </c>
      <c r="H23" s="303"/>
      <c r="I23" s="303"/>
      <c r="J23" s="303" t="s">
        <v>412</v>
      </c>
      <c r="K23" s="303"/>
      <c r="L23" s="303" t="s">
        <v>412</v>
      </c>
      <c r="M23" s="303"/>
      <c r="N23" s="303"/>
      <c r="O23" s="303" t="s">
        <v>415</v>
      </c>
      <c r="P23" s="303"/>
      <c r="Q23" s="303" t="s">
        <v>415</v>
      </c>
      <c r="R23" s="303"/>
      <c r="S23" s="303"/>
      <c r="T23" s="303" t="s">
        <v>415</v>
      </c>
      <c r="U23" s="303"/>
      <c r="V23" s="303" t="s">
        <v>415</v>
      </c>
    </row>
    <row r="24" spans="1:22" ht="46.5">
      <c r="A24" s="305">
        <v>6</v>
      </c>
      <c r="B24" s="306" t="s">
        <v>382</v>
      </c>
      <c r="C24" s="305"/>
      <c r="D24" s="305"/>
      <c r="E24" s="305" t="s">
        <v>413</v>
      </c>
      <c r="F24" s="305"/>
      <c r="G24" s="305" t="s">
        <v>413</v>
      </c>
      <c r="H24" s="305"/>
      <c r="I24" s="305"/>
      <c r="J24" s="305" t="s">
        <v>413</v>
      </c>
      <c r="K24" s="305"/>
      <c r="L24" s="305" t="s">
        <v>413</v>
      </c>
      <c r="M24" s="305"/>
      <c r="N24" s="305"/>
      <c r="O24" s="305" t="s">
        <v>412</v>
      </c>
      <c r="P24" s="305"/>
      <c r="Q24" s="305" t="s">
        <v>412</v>
      </c>
      <c r="R24" s="305"/>
      <c r="S24" s="305"/>
      <c r="T24" s="305" t="s">
        <v>412</v>
      </c>
      <c r="U24" s="305"/>
      <c r="V24" s="305" t="s">
        <v>412</v>
      </c>
    </row>
    <row r="25" spans="1:22" ht="15">
      <c r="A25" s="305">
        <v>7</v>
      </c>
      <c r="B25" s="306" t="s">
        <v>395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</row>
    <row r="26" spans="1:22" ht="15">
      <c r="A26" s="305">
        <v>8</v>
      </c>
      <c r="B26" s="306" t="s">
        <v>396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</row>
    <row r="27" spans="1:22" ht="15">
      <c r="A27" s="305">
        <v>9</v>
      </c>
      <c r="B27" s="306" t="s">
        <v>397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</row>
    <row r="28" spans="1:22" ht="15">
      <c r="A28" s="305">
        <v>10</v>
      </c>
      <c r="B28" s="306" t="s">
        <v>398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</row>
    <row r="29" spans="1:22" ht="30.75">
      <c r="A29" s="305">
        <v>11</v>
      </c>
      <c r="B29" s="306" t="s">
        <v>399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</row>
    <row r="30" spans="1:22" ht="15">
      <c r="A30" s="305">
        <v>12</v>
      </c>
      <c r="B30" s="306" t="s">
        <v>400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</row>
    <row r="31" spans="1:22" ht="15">
      <c r="A31" s="305">
        <v>13</v>
      </c>
      <c r="B31" s="306" t="s">
        <v>401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</row>
    <row r="32" spans="1:22" ht="30.75">
      <c r="A32" s="305">
        <v>14</v>
      </c>
      <c r="B32" s="306" t="s">
        <v>348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</row>
    <row r="33" spans="1:22" ht="15">
      <c r="A33" s="305">
        <v>15</v>
      </c>
      <c r="B33" s="306" t="s">
        <v>357</v>
      </c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 t="s">
        <v>359</v>
      </c>
      <c r="P33" s="305"/>
      <c r="Q33" s="305" t="s">
        <v>359</v>
      </c>
      <c r="R33" s="305"/>
      <c r="S33" s="305"/>
      <c r="T33" s="305"/>
      <c r="U33" s="305"/>
      <c r="V33" s="305"/>
    </row>
    <row r="34" spans="1:22" ht="30.75">
      <c r="A34" s="305">
        <v>16</v>
      </c>
      <c r="B34" s="306" t="s">
        <v>408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 t="s">
        <v>359</v>
      </c>
      <c r="P34" s="305"/>
      <c r="Q34" s="305" t="s">
        <v>359</v>
      </c>
      <c r="R34" s="305"/>
      <c r="S34" s="305"/>
      <c r="T34" s="305"/>
      <c r="U34" s="305"/>
      <c r="V34" s="305"/>
    </row>
    <row r="35" spans="1:22" ht="30.75">
      <c r="A35" s="305">
        <v>17</v>
      </c>
      <c r="B35" s="306" t="s">
        <v>403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</row>
    <row r="36" spans="1:22" ht="15">
      <c r="A36" s="305">
        <v>18</v>
      </c>
      <c r="B36" s="306" t="s">
        <v>374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</row>
    <row r="37" spans="1:22" ht="15">
      <c r="A37" s="413"/>
      <c r="B37" s="414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</row>
    <row r="38" ht="15">
      <c r="B38" s="108" t="s">
        <v>308</v>
      </c>
    </row>
    <row r="40" spans="3:19" ht="15">
      <c r="C40" s="514" t="s">
        <v>409</v>
      </c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</row>
  </sheetData>
  <sheetProtection/>
  <mergeCells count="15">
    <mergeCell ref="C16:G16"/>
    <mergeCell ref="H16:L16"/>
    <mergeCell ref="M16:Q16"/>
    <mergeCell ref="R16:V16"/>
    <mergeCell ref="C40:S40"/>
    <mergeCell ref="A11:V11"/>
    <mergeCell ref="A12:V12"/>
    <mergeCell ref="A14:A17"/>
    <mergeCell ref="B14:B17"/>
    <mergeCell ref="C14:L14"/>
    <mergeCell ref="M14:V14"/>
    <mergeCell ref="C15:G15"/>
    <mergeCell ref="H15:L15"/>
    <mergeCell ref="M15:Q15"/>
    <mergeCell ref="R15:V15"/>
  </mergeCells>
  <printOptions/>
  <pageMargins left="0.1968503937007874" right="0.1968503937007874" top="0.7480314960629921" bottom="0.7480314960629921" header="0.31496062992125984" footer="0.31496062992125984"/>
  <pageSetup fitToHeight="3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fin5</cp:lastModifiedBy>
  <cp:lastPrinted>2017-04-05T23:16:16Z</cp:lastPrinted>
  <dcterms:created xsi:type="dcterms:W3CDTF">2009-07-27T10:10:26Z</dcterms:created>
  <dcterms:modified xsi:type="dcterms:W3CDTF">2017-04-05T23:16:24Z</dcterms:modified>
  <cp:category/>
  <cp:version/>
  <cp:contentType/>
  <cp:contentStatus/>
</cp:coreProperties>
</file>