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NAS-SLTARIF\Public\ОТДЕЛ ТЕПЛОВОЙ ЭНЕРГИИ\ШАБЛОНЫ\2024\PREDEL.PRICE.NCZ.WARM.2024\На Сайт\"/>
    </mc:Choice>
  </mc:AlternateContent>
  <bookViews>
    <workbookView xWindow="0" yWindow="0" windowWidth="28800" windowHeight="11700"/>
  </bookViews>
  <sheets>
    <sheet name="И3" sheetId="1" r:id="rId1"/>
  </sheets>
  <externalReferences>
    <externalReference r:id="rId2"/>
    <externalReference r:id="rId3"/>
    <externalReference r:id="rId4"/>
  </externalReferences>
  <definedNames>
    <definedName name="_ftnref1">[2]Tab_sz!$B$9</definedName>
    <definedName name="addKOT1">#REF!</definedName>
    <definedName name="ed_izm">#REF!</definedName>
    <definedName name="fil">#REF!</definedName>
    <definedName name="god">#REF!</definedName>
    <definedName name="inn">#REF!</definedName>
    <definedName name="kpp">#REF!</definedName>
    <definedName name="logic">#REF!</definedName>
    <definedName name="mo">#REF!</definedName>
    <definedName name="mr">#REF!</definedName>
    <definedName name="MR_LIST">#REF!</definedName>
    <definedName name="MUNRAION">#REF!</definedName>
    <definedName name="oktmo">#REF!</definedName>
    <definedName name="org">#REF!</definedName>
    <definedName name="p1_rst_1">[3]Лист2!$A$1</definedName>
    <definedName name="reg_name">#REF!</definedName>
    <definedName name="region_name">#REF!</definedName>
    <definedName name="SCOPE_16_PRT">P1_SCOPE_16_PRT,P2_SCOPE_16_PRT</definedName>
    <definedName name="SCOPE_PER_PRT">P5_SCOPE_PER_PRT,P6_SCOPE_PER_PRT,P7_SCOPE_PER_PRT,P8_SCOPE_PER_PRT</definedName>
    <definedName name="SCOPE_SV_PRT">P1_SCOPE_SV_PRT,P2_SCOPE_SV_PRT,P3_SCOPE_SV_PRT</definedName>
    <definedName name="spr_np">#REF!</definedName>
    <definedName name="T2_DiapProt">P1_T2_DiapProt,P2_T2_DiapProt</definedName>
    <definedName name="T6_Protect">P1_T6_Protect,P2_T6_Protect</definedName>
    <definedName name="type_sh">#REF!</definedName>
    <definedName name="ue_et_kot">#REF!</definedName>
    <definedName name="version">#REF!</definedName>
    <definedName name="vid_top">#REF!</definedName>
    <definedName name="_xlnm.Print_Area" localSheetId="0">И3!$A$1:$D$246</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245" i="1" l="1"/>
  <c r="C244" i="1"/>
  <c r="C243" i="1"/>
  <c r="C242" i="1"/>
  <c r="C241" i="1"/>
  <c r="C240" i="1"/>
  <c r="C239" i="1"/>
  <c r="C238" i="1"/>
  <c r="C237" i="1"/>
  <c r="C236" i="1"/>
  <c r="C235" i="1"/>
  <c r="C234" i="1"/>
  <c r="C233" i="1"/>
  <c r="C232" i="1"/>
  <c r="C231" i="1"/>
  <c r="C230" i="1"/>
  <c r="C229" i="1"/>
  <c r="C228" i="1"/>
  <c r="C227" i="1"/>
  <c r="C226" i="1"/>
  <c r="C225" i="1"/>
  <c r="C224" i="1"/>
  <c r="C223" i="1"/>
  <c r="C222" i="1"/>
  <c r="C221" i="1"/>
  <c r="C220" i="1"/>
  <c r="C219" i="1"/>
  <c r="C218" i="1"/>
  <c r="C217" i="1"/>
  <c r="C216" i="1"/>
  <c r="C215" i="1"/>
  <c r="C214" i="1"/>
  <c r="C213" i="1"/>
  <c r="C212" i="1"/>
  <c r="C211" i="1"/>
  <c r="C210" i="1"/>
  <c r="C209" i="1"/>
  <c r="C208" i="1"/>
  <c r="C207" i="1"/>
  <c r="C206" i="1"/>
  <c r="C205" i="1"/>
  <c r="C204" i="1"/>
  <c r="C203" i="1"/>
  <c r="C202" i="1"/>
  <c r="C201" i="1"/>
  <c r="C200" i="1"/>
  <c r="C199" i="1"/>
  <c r="C198" i="1"/>
  <c r="C197" i="1"/>
  <c r="C196" i="1"/>
  <c r="C195" i="1"/>
  <c r="C194" i="1"/>
  <c r="C193" i="1"/>
  <c r="C192" i="1"/>
  <c r="C191" i="1"/>
  <c r="C190" i="1"/>
  <c r="C189" i="1"/>
  <c r="C188" i="1"/>
  <c r="C187" i="1"/>
  <c r="C186" i="1"/>
  <c r="C185" i="1"/>
  <c r="C184" i="1"/>
  <c r="C183" i="1"/>
  <c r="C182" i="1"/>
  <c r="C181" i="1"/>
  <c r="C180" i="1"/>
  <c r="C179" i="1"/>
  <c r="C178" i="1"/>
  <c r="C177" i="1"/>
  <c r="C176" i="1"/>
  <c r="C175" i="1"/>
  <c r="C174" i="1"/>
  <c r="C173" i="1"/>
  <c r="C172" i="1"/>
  <c r="C171" i="1"/>
  <c r="C170" i="1"/>
  <c r="C169" i="1"/>
  <c r="C168" i="1"/>
  <c r="C167" i="1"/>
  <c r="C166" i="1"/>
  <c r="C165" i="1"/>
  <c r="C164" i="1"/>
  <c r="C163" i="1"/>
  <c r="C162" i="1"/>
  <c r="B162" i="1"/>
  <c r="B163" i="1" s="1"/>
  <c r="B164" i="1" s="1"/>
  <c r="B165" i="1" s="1"/>
  <c r="B166" i="1" s="1"/>
  <c r="B167" i="1" s="1"/>
  <c r="B168" i="1" s="1"/>
  <c r="B169" i="1" s="1"/>
  <c r="B170" i="1" s="1"/>
  <c r="B171" i="1" s="1"/>
  <c r="B172" i="1" s="1"/>
  <c r="B173" i="1" s="1"/>
  <c r="B174" i="1" s="1"/>
  <c r="B175" i="1" s="1"/>
  <c r="B176" i="1" s="1"/>
  <c r="B177" i="1" s="1"/>
  <c r="B178" i="1" s="1"/>
  <c r="B179" i="1" s="1"/>
  <c r="B180" i="1" s="1"/>
  <c r="B181" i="1" s="1"/>
  <c r="B182" i="1" s="1"/>
  <c r="B183" i="1" s="1"/>
  <c r="B184" i="1" s="1"/>
  <c r="B185" i="1" s="1"/>
  <c r="B186" i="1" s="1"/>
  <c r="B187" i="1" s="1"/>
  <c r="B188" i="1" s="1"/>
  <c r="B189" i="1" s="1"/>
  <c r="B190" i="1" s="1"/>
  <c r="B191" i="1" s="1"/>
  <c r="B192" i="1" s="1"/>
  <c r="B193" i="1" s="1"/>
  <c r="B194" i="1" s="1"/>
  <c r="B195" i="1" s="1"/>
  <c r="B196" i="1" s="1"/>
  <c r="B197" i="1" s="1"/>
  <c r="B198" i="1" s="1"/>
  <c r="B199" i="1" s="1"/>
  <c r="B200" i="1" s="1"/>
  <c r="B201" i="1" s="1"/>
  <c r="B202" i="1" s="1"/>
  <c r="B203" i="1" s="1"/>
  <c r="B204" i="1" s="1"/>
  <c r="B205" i="1" s="1"/>
  <c r="B206" i="1" s="1"/>
  <c r="B207" i="1" s="1"/>
  <c r="B208" i="1" s="1"/>
  <c r="B209" i="1" s="1"/>
  <c r="B210" i="1" s="1"/>
  <c r="B211" i="1" s="1"/>
  <c r="B212" i="1" s="1"/>
  <c r="B213" i="1" s="1"/>
  <c r="B214" i="1" s="1"/>
  <c r="B215" i="1" s="1"/>
  <c r="B216" i="1" s="1"/>
  <c r="B217" i="1" s="1"/>
  <c r="B218" i="1" s="1"/>
  <c r="B219" i="1" s="1"/>
  <c r="B220" i="1" s="1"/>
  <c r="B221" i="1" s="1"/>
  <c r="B222" i="1" s="1"/>
  <c r="B223" i="1" s="1"/>
  <c r="B224" i="1" s="1"/>
  <c r="B225" i="1" s="1"/>
  <c r="B226" i="1" s="1"/>
  <c r="B227" i="1" s="1"/>
  <c r="B228" i="1" s="1"/>
  <c r="B229" i="1" s="1"/>
  <c r="B230" i="1" s="1"/>
  <c r="B231" i="1" s="1"/>
  <c r="B232" i="1" s="1"/>
  <c r="B233" i="1" s="1"/>
  <c r="B234" i="1" s="1"/>
  <c r="B235" i="1" s="1"/>
  <c r="B236" i="1" s="1"/>
  <c r="B237" i="1" s="1"/>
  <c r="B238" i="1" s="1"/>
  <c r="B239" i="1" s="1"/>
  <c r="B240" i="1" s="1"/>
  <c r="B241" i="1" s="1"/>
  <c r="B242" i="1" s="1"/>
  <c r="B243" i="1" s="1"/>
  <c r="B244" i="1" s="1"/>
  <c r="B245" i="1" s="1"/>
  <c r="C161" i="1"/>
  <c r="D158" i="1"/>
  <c r="C156" i="1"/>
  <c r="C155" i="1"/>
  <c r="C154" i="1"/>
  <c r="C153" i="1"/>
  <c r="D151" i="1"/>
  <c r="C151" i="1"/>
  <c r="D150" i="1"/>
  <c r="C150" i="1"/>
  <c r="D149" i="1"/>
  <c r="C149" i="1"/>
  <c r="C148" i="1"/>
  <c r="D147" i="1"/>
  <c r="C147" i="1"/>
  <c r="C146" i="1"/>
  <c r="C143" i="1"/>
  <c r="C140" i="1"/>
  <c r="C139" i="1"/>
  <c r="C138" i="1"/>
  <c r="C137" i="1"/>
  <c r="C136" i="1"/>
  <c r="C135" i="1"/>
  <c r="C134" i="1"/>
  <c r="D133" i="1"/>
  <c r="C133" i="1"/>
  <c r="D132" i="1"/>
  <c r="C132" i="1"/>
  <c r="D131" i="1"/>
  <c r="C131" i="1"/>
  <c r="D130" i="1"/>
  <c r="C130" i="1"/>
  <c r="C129" i="1"/>
  <c r="C128" i="1"/>
  <c r="C127" i="1"/>
  <c r="C126" i="1"/>
  <c r="D125" i="1"/>
  <c r="C125" i="1"/>
  <c r="C124" i="1"/>
  <c r="C123" i="1"/>
  <c r="C122" i="1"/>
  <c r="C121" i="1"/>
  <c r="C120" i="1"/>
  <c r="C119" i="1"/>
  <c r="C118" i="1"/>
  <c r="C115" i="1"/>
  <c r="C114" i="1"/>
  <c r="D113" i="1"/>
  <c r="C113" i="1"/>
  <c r="C112" i="1"/>
  <c r="C111" i="1"/>
  <c r="D110" i="1"/>
  <c r="C110" i="1"/>
  <c r="C109" i="1"/>
  <c r="C108" i="1"/>
  <c r="D107" i="1"/>
  <c r="C107" i="1"/>
  <c r="C106" i="1"/>
  <c r="C103" i="1"/>
  <c r="C102" i="1"/>
  <c r="D101" i="1"/>
  <c r="C101" i="1"/>
  <c r="C100" i="1"/>
  <c r="D99" i="1"/>
  <c r="C99" i="1"/>
  <c r="C98" i="1"/>
  <c r="D98" i="1" s="1"/>
  <c r="C97" i="1"/>
  <c r="D97" i="1" s="1"/>
  <c r="C96" i="1"/>
  <c r="C95" i="1"/>
  <c r="D94" i="1"/>
  <c r="C94" i="1"/>
  <c r="C93" i="1"/>
  <c r="D92" i="1"/>
  <c r="C92" i="1"/>
  <c r="C91" i="1"/>
  <c r="D91" i="1" s="1"/>
  <c r="C90" i="1"/>
  <c r="C89" i="1"/>
  <c r="D88" i="1"/>
  <c r="C88" i="1"/>
  <c r="C87" i="1"/>
  <c r="C86" i="1"/>
  <c r="C85" i="1"/>
  <c r="C84" i="1"/>
  <c r="C83" i="1"/>
  <c r="C82" i="1"/>
  <c r="C81" i="1"/>
  <c r="C80" i="1"/>
  <c r="D79" i="1"/>
  <c r="C79" i="1"/>
  <c r="C77" i="1"/>
  <c r="C76" i="1"/>
  <c r="D75" i="1"/>
  <c r="C75" i="1"/>
  <c r="C74" i="1"/>
  <c r="C73" i="1"/>
  <c r="C72" i="1"/>
  <c r="C71" i="1"/>
  <c r="C70" i="1"/>
  <c r="C69" i="1"/>
  <c r="C68" i="1"/>
  <c r="C67" i="1"/>
  <c r="C66" i="1"/>
  <c r="D65" i="1"/>
  <c r="C65" i="1"/>
  <c r="C63" i="1"/>
  <c r="C62" i="1"/>
  <c r="C61" i="1"/>
  <c r="C60" i="1"/>
  <c r="C59" i="1"/>
  <c r="C58" i="1"/>
  <c r="C57" i="1"/>
  <c r="D57" i="1" s="1"/>
  <c r="C56" i="1"/>
  <c r="C55" i="1"/>
  <c r="C54" i="1"/>
  <c r="C53" i="1"/>
  <c r="C52" i="1"/>
  <c r="C51" i="1"/>
  <c r="C50" i="1"/>
  <c r="C49" i="1"/>
  <c r="C48" i="1"/>
  <c r="D47" i="1"/>
  <c r="C47" i="1"/>
  <c r="C46" i="1"/>
  <c r="D45" i="1"/>
  <c r="C45" i="1"/>
  <c r="D44" i="1"/>
  <c r="C44" i="1"/>
  <c r="D43" i="1"/>
  <c r="C43" i="1"/>
  <c r="C42" i="1"/>
  <c r="C39" i="1"/>
  <c r="C38" i="1"/>
  <c r="C37" i="1"/>
  <c r="D36" i="1"/>
  <c r="C36" i="1"/>
  <c r="D35" i="1"/>
  <c r="C35" i="1"/>
  <c r="D34" i="1"/>
  <c r="C34" i="1"/>
  <c r="D33" i="1"/>
  <c r="C33" i="1"/>
  <c r="D32" i="1"/>
  <c r="C32" i="1"/>
  <c r="D31" i="1"/>
  <c r="C31" i="1"/>
  <c r="D30" i="1"/>
  <c r="C30" i="1"/>
  <c r="D29" i="1"/>
  <c r="C29" i="1"/>
  <c r="D28" i="1"/>
  <c r="C28" i="1"/>
  <c r="C23" i="1"/>
  <c r="C22" i="1"/>
  <c r="C21" i="1"/>
  <c r="C20" i="1"/>
  <c r="C19" i="1"/>
  <c r="C17" i="1" s="1"/>
  <c r="C18" i="1"/>
  <c r="C13" i="1"/>
  <c r="B13" i="1"/>
  <c r="C12" i="1"/>
  <c r="B12" i="1"/>
  <c r="C11" i="1"/>
  <c r="B11" i="1"/>
  <c r="C10" i="1"/>
  <c r="B10" i="1"/>
  <c r="C9" i="1"/>
  <c r="B9" i="1"/>
  <c r="C8" i="1"/>
  <c r="B8" i="1"/>
  <c r="C7" i="1"/>
  <c r="B7" i="1"/>
  <c r="C6" i="1"/>
  <c r="B6" i="1"/>
  <c r="C5" i="1"/>
  <c r="B5" i="1"/>
  <c r="C4" i="1"/>
  <c r="B4" i="1"/>
  <c r="C2" i="1"/>
</calcChain>
</file>

<file path=xl/sharedStrings.xml><?xml version="1.0" encoding="utf-8"?>
<sst xmlns="http://schemas.openxmlformats.org/spreadsheetml/2006/main" count="310" uniqueCount="263">
  <si>
    <t>Предельный уровень цены на тепловую энергию (мощность), рассчитанный в соответствии с частью 1 статьи 23.6 Федерального закона от 27.07.2010 N 190-ФЗ "О теплоснабжении" и Постановлением № 1562, а также сведения о параметрах, использованных при расчете</t>
  </si>
  <si>
    <t>Дата:</t>
  </si>
  <si>
    <t>Информация о системе теплоснабжения, в отношении которой выполняется расчет:</t>
  </si>
  <si>
    <t>Предельный уровень цены на тепловую энергию (мощность) и его составляющие, обеспечивающие компенсацию расходов:</t>
  </si>
  <si>
    <t>№пп</t>
  </si>
  <si>
    <t>Наименование</t>
  </si>
  <si>
    <t>Значения</t>
  </si>
  <si>
    <t>Уровень цены на тепловую энергию (мощность) без НДС, руб./Гкал</t>
  </si>
  <si>
    <t>1.1</t>
  </si>
  <si>
    <r>
      <t>Составляющая предельного уровня цены на тепловую энергию (мощность), обеспечивающая компенсацию расходов на топливо при производстве тепловой энергии котельной в i-м расчетном периоде регулирования, руб./Гкал (</t>
    </r>
    <r>
      <rPr>
        <b/>
        <sz val="11"/>
        <color theme="1"/>
        <rFont val="Tahoma"/>
        <family val="2"/>
        <charset val="204"/>
      </rPr>
      <t>РТ</t>
    </r>
    <r>
      <rPr>
        <b/>
        <vertAlign val="subscript"/>
        <sz val="11"/>
        <color theme="1"/>
        <rFont val="Tahoma"/>
        <family val="2"/>
        <charset val="204"/>
      </rPr>
      <t>i</t>
    </r>
    <r>
      <rPr>
        <sz val="10"/>
        <color theme="1"/>
        <rFont val="Tahoma"/>
        <family val="2"/>
        <charset val="204"/>
      </rPr>
      <t>)</t>
    </r>
  </si>
  <si>
    <t>1.2</t>
  </si>
  <si>
    <r>
      <t>Составляющая предельного уровня цены на тепловую энергию (мощность), обеспечивающая возврат капитальных затрат на строительство котельной и тепловых сетей в i-м расчетном периоде регулирования, руб./Гкал (</t>
    </r>
    <r>
      <rPr>
        <b/>
        <sz val="11"/>
        <color theme="1"/>
        <rFont val="Tahoma"/>
        <family val="2"/>
        <charset val="204"/>
      </rPr>
      <t>КР</t>
    </r>
    <r>
      <rPr>
        <b/>
        <vertAlign val="subscript"/>
        <sz val="11"/>
        <color theme="1"/>
        <rFont val="Tahoma"/>
        <family val="2"/>
        <charset val="204"/>
      </rPr>
      <t>i</t>
    </r>
    <r>
      <rPr>
        <sz val="10"/>
        <color theme="1"/>
        <rFont val="Tahoma"/>
        <family val="2"/>
        <charset val="204"/>
      </rPr>
      <t>)</t>
    </r>
  </si>
  <si>
    <t>1.3</t>
  </si>
  <si>
    <r>
      <t>Составляющая предельного уровня цены на тепловую энергию (мощность), обеспечивающая компенсацию расходов на уплату налогов в i-м расчетном периоде регулирования (</t>
    </r>
    <r>
      <rPr>
        <b/>
        <sz val="11"/>
        <color theme="1"/>
        <rFont val="Tahoma"/>
        <family val="2"/>
        <charset val="204"/>
      </rPr>
      <t>Н</t>
    </r>
    <r>
      <rPr>
        <b/>
        <vertAlign val="subscript"/>
        <sz val="11"/>
        <color theme="1"/>
        <rFont val="Tahoma"/>
        <family val="2"/>
        <charset val="204"/>
      </rPr>
      <t>i</t>
    </r>
    <r>
      <rPr>
        <sz val="10"/>
        <color theme="1"/>
        <rFont val="Tahoma"/>
        <family val="2"/>
        <charset val="204"/>
      </rPr>
      <t>)</t>
    </r>
  </si>
  <si>
    <t>1.4</t>
  </si>
  <si>
    <r>
      <t>Составляющая предельного уровня цены на тепловую энергию (мощность), обеспечивающая компенсацию прочих расходов при производстве тепловой энергии котельной в i-м расчетном периоде регулирования, руб./Гкал (</t>
    </r>
    <r>
      <rPr>
        <b/>
        <sz val="11"/>
        <color theme="1"/>
        <rFont val="Tahoma"/>
        <family val="2"/>
        <charset val="204"/>
      </rPr>
      <t>ПР</t>
    </r>
    <r>
      <rPr>
        <b/>
        <vertAlign val="subscript"/>
        <sz val="11"/>
        <color theme="1"/>
        <rFont val="Tahoma"/>
        <family val="2"/>
        <charset val="204"/>
      </rPr>
      <t>i</t>
    </r>
    <r>
      <rPr>
        <sz val="11"/>
        <color theme="1"/>
        <rFont val="Tahoma"/>
        <family val="2"/>
        <charset val="204"/>
      </rPr>
      <t>)</t>
    </r>
  </si>
  <si>
    <t>1.5</t>
  </si>
  <si>
    <r>
      <t>Составляющая предельного уровня цены на тепловую энергию (мощность), обеспечивающая создание резерва по сомнительным долгам в i-м расчетном периоде регулирования, руб./Гкал (</t>
    </r>
    <r>
      <rPr>
        <b/>
        <sz val="11"/>
        <color theme="1"/>
        <rFont val="Tahoma"/>
        <family val="2"/>
        <charset val="204"/>
      </rPr>
      <t>РД</t>
    </r>
    <r>
      <rPr>
        <b/>
        <vertAlign val="subscript"/>
        <sz val="11"/>
        <color theme="1"/>
        <rFont val="Tahoma"/>
        <family val="2"/>
        <charset val="204"/>
      </rPr>
      <t>i</t>
    </r>
    <r>
      <rPr>
        <sz val="11"/>
        <color theme="1"/>
        <rFont val="Tahoma"/>
        <family val="2"/>
        <charset val="204"/>
      </rPr>
      <t>)</t>
    </r>
  </si>
  <si>
    <t>1.6</t>
  </si>
  <si>
    <r>
      <t xml:space="preserve">Составляющая предельного уровня цены на тепловую энергию (мощность), обеспечивающая учет отклонений фактических показателей от прогнозных показателей, используемых при расчете предельного уровня цены на тепловую энергию (мощность), в i-м расчетном периоде регулирования, руб./Гкал </t>
    </r>
    <r>
      <rPr>
        <sz val="11"/>
        <color theme="1"/>
        <rFont val="Tahoma"/>
        <family val="2"/>
        <charset val="204"/>
      </rPr>
      <t>(</t>
    </r>
    <r>
      <rPr>
        <b/>
        <sz val="11"/>
        <color theme="1"/>
        <rFont val="Calibri"/>
        <family val="2"/>
        <charset val="204"/>
      </rPr>
      <t>Δ</t>
    </r>
    <r>
      <rPr>
        <b/>
        <sz val="11"/>
        <color theme="1"/>
        <rFont val="Tahoma"/>
        <family val="2"/>
        <charset val="204"/>
      </rPr>
      <t>B</t>
    </r>
    <r>
      <rPr>
        <b/>
        <vertAlign val="subscript"/>
        <sz val="11"/>
        <color theme="1"/>
        <rFont val="Tahoma"/>
        <family val="2"/>
        <charset val="204"/>
      </rPr>
      <t>i</t>
    </r>
    <r>
      <rPr>
        <sz val="11"/>
        <color theme="1"/>
        <rFont val="Tahoma"/>
        <family val="2"/>
        <charset val="204"/>
      </rPr>
      <t>)</t>
    </r>
  </si>
  <si>
    <t>Источник информации</t>
  </si>
  <si>
    <t>Параметры, использованные при расчете составляющей предельного уровня цены на тепловую энергию (мощность), обеспечивающей компенсацию расходов на топливо при производстве тепловой энергии котельной в i-м расчетном периоде регулирования</t>
  </si>
  <si>
    <t>Низшая теплота сгорания натурального топлива (газа), ккал/кг</t>
  </si>
  <si>
    <r>
      <t>Фактическая цена на топливо (газ), используемое при производстве тепловой энергии котельной, с учетом затрат на его доставку, сложившаяся в системе теплоснабжения в (i-2)-м расчетном периоде регулирования, без НДС, руб./тыс. куб. м (</t>
    </r>
    <r>
      <rPr>
        <b/>
        <sz val="11"/>
        <color theme="1"/>
        <rFont val="Tahoma"/>
        <family val="2"/>
        <charset val="204"/>
      </rPr>
      <t>ЦТ</t>
    </r>
    <r>
      <rPr>
        <b/>
        <vertAlign val="subscript"/>
        <sz val="11"/>
        <color theme="1"/>
        <rFont val="Tahoma"/>
        <family val="2"/>
        <charset val="204"/>
      </rPr>
      <t>i-2,k</t>
    </r>
    <r>
      <rPr>
        <b/>
        <vertAlign val="superscript"/>
        <sz val="11"/>
        <color theme="1"/>
        <rFont val="Tahoma"/>
        <family val="2"/>
        <charset val="204"/>
      </rPr>
      <t>ф, нат.</t>
    </r>
    <r>
      <rPr>
        <sz val="10"/>
        <color theme="1"/>
        <rFont val="Tahoma"/>
        <family val="2"/>
        <charset val="204"/>
      </rPr>
      <t>)</t>
    </r>
  </si>
  <si>
    <t>1.2.1</t>
  </si>
  <si>
    <t>Организация с наибольшим объемом поставляемого, транспортируемого газа, осуществляющая свою деятельность на территории системы теплоснабжения</t>
  </si>
  <si>
    <t>1.2.2</t>
  </si>
  <si>
    <t>Значение оптовой цены на газ, определяемое в диапазоне между предельными максимальным и минимальным уровнями оптовых цен, действовавшими во втором полугодии (i-2)-го расчетного периода регулирования в системе теплоснабжения, без НДС, руб./тыс. куб. м</t>
  </si>
  <si>
    <t>1.2.3</t>
  </si>
  <si>
    <t>Тариф на услуги по транспортировке газа по газораспределительным сетям, действовавший во втором полугодии (i-2)-го расчетного периода регулирования в системе теплоснабжения, без НДС, руб./тыс. куб. м</t>
  </si>
  <si>
    <t>1.2.4</t>
  </si>
  <si>
    <t>Размер платы за снабженческо-сбытовые услуги, действовавший во втором полугодии (i-2)-го расчетного периода регулирования в системе теплоснабжения, без НДС, руб./тыс. куб. м</t>
  </si>
  <si>
    <t>1.2.5</t>
  </si>
  <si>
    <t>Специальная надбавка к тарифам на услуги по транспортировке газа по газораспределительным сетям, действовавшая во втором полугодии (i-2)-го расчетного периода регулирования в системе теплоснабжения, без НДС, руб./тыс. куб. м</t>
  </si>
  <si>
    <r>
      <t>Прогнозный индекс роста цены на топливо в (i-1)-м расчетном периоде регулирования, % (</t>
    </r>
    <r>
      <rPr>
        <b/>
        <sz val="11"/>
        <color theme="1"/>
        <rFont val="Tahoma"/>
        <family val="2"/>
        <charset val="204"/>
      </rPr>
      <t>I</t>
    </r>
    <r>
      <rPr>
        <b/>
        <vertAlign val="subscript"/>
        <sz val="11"/>
        <color theme="1"/>
        <rFont val="Tahoma"/>
        <family val="2"/>
        <charset val="204"/>
      </rPr>
      <t>i-1,k</t>
    </r>
    <r>
      <rPr>
        <b/>
        <vertAlign val="superscript"/>
        <sz val="11"/>
        <color theme="1"/>
        <rFont val="Tahoma"/>
        <family val="2"/>
        <charset val="204"/>
      </rPr>
      <t>П</t>
    </r>
    <r>
      <rPr>
        <sz val="10"/>
        <color theme="1"/>
        <rFont val="Tahoma"/>
        <family val="2"/>
        <charset val="204"/>
      </rPr>
      <t>)</t>
    </r>
  </si>
  <si>
    <r>
      <t>Прогнозный индекс роста цены на топливо в i-м расчетном периоде регулирования, % (</t>
    </r>
    <r>
      <rPr>
        <b/>
        <sz val="11"/>
        <color theme="1"/>
        <rFont val="Tahoma"/>
        <family val="2"/>
        <charset val="204"/>
      </rPr>
      <t>I</t>
    </r>
    <r>
      <rPr>
        <b/>
        <vertAlign val="subscript"/>
        <sz val="11"/>
        <color theme="1"/>
        <rFont val="Tahoma"/>
        <family val="2"/>
        <charset val="204"/>
      </rPr>
      <t>i,k</t>
    </r>
    <r>
      <rPr>
        <b/>
        <vertAlign val="superscript"/>
        <sz val="11"/>
        <color theme="1"/>
        <rFont val="Tahoma"/>
        <family val="2"/>
        <charset val="204"/>
      </rPr>
      <t>П</t>
    </r>
    <r>
      <rPr>
        <sz val="10"/>
        <color theme="1"/>
        <rFont val="Tahoma"/>
        <family val="2"/>
        <charset val="204"/>
      </rPr>
      <t>)</t>
    </r>
  </si>
  <si>
    <r>
      <t>Удельный расход условного топлива при производстве тепловой энергии котельной с использованием газа в i-м расчетном периоде регулирования, кг у.т./Гкал (</t>
    </r>
    <r>
      <rPr>
        <b/>
        <i/>
        <sz val="11"/>
        <color theme="1"/>
        <rFont val="Tahoma"/>
        <family val="2"/>
        <charset val="204"/>
      </rPr>
      <t>b</t>
    </r>
    <r>
      <rPr>
        <b/>
        <i/>
        <vertAlign val="subscript"/>
        <sz val="11"/>
        <color theme="1"/>
        <rFont val="Tahoma"/>
        <family val="2"/>
        <charset val="204"/>
      </rPr>
      <t>i,k</t>
    </r>
    <r>
      <rPr>
        <i/>
        <sz val="10"/>
        <color theme="1"/>
        <rFont val="Tahoma"/>
        <family val="2"/>
        <charset val="204"/>
      </rPr>
      <t>)</t>
    </r>
  </si>
  <si>
    <t>Таблица ТЭП (I)</t>
  </si>
  <si>
    <t>Низшая теплота сгорания 1 кг условного топлива</t>
  </si>
  <si>
    <t>Постановление №1562</t>
  </si>
  <si>
    <t>1.7</t>
  </si>
  <si>
    <r>
      <t>Коэффициент перевода натурального топлива в условное топливо, кг у.т./куб. м (</t>
    </r>
    <r>
      <rPr>
        <b/>
        <sz val="11"/>
        <color theme="1"/>
        <rFont val="Tahoma"/>
        <family val="2"/>
        <charset val="204"/>
      </rPr>
      <t>К</t>
    </r>
    <r>
      <rPr>
        <sz val="10"/>
        <color theme="1"/>
        <rFont val="Tahoma"/>
        <family val="2"/>
        <charset val="204"/>
      </rPr>
      <t>)</t>
    </r>
  </si>
  <si>
    <t>2</t>
  </si>
  <si>
    <t>Параметры, использованные при расчете составляющей предельного уровня цены на тепловую энергию (мощность), обеспечивающей возврат капитальных затрат на строительство котельной и тепловых сетей в i-м расчетном периоде регулирования</t>
  </si>
  <si>
    <t>2.1</t>
  </si>
  <si>
    <t>Температурная зона, к которой относится поселение или городской округ, на территории которого находится система теплоснабжения</t>
  </si>
  <si>
    <t>Таблица ТЭП (IX)</t>
  </si>
  <si>
    <t>2.2</t>
  </si>
  <si>
    <t>Степень сейсмической опасности сейсмического района, к которому относится поселение или городской округ, на территории которого находится система теплоснабжения</t>
  </si>
  <si>
    <t>2.3</t>
  </si>
  <si>
    <t>Расстояние от границы системы теплоснабжения до границы ближайшего административного центра субъекта РФ с железнодорожным сообщением, км</t>
  </si>
  <si>
    <t>2.4</t>
  </si>
  <si>
    <t xml:space="preserve">Поселение, городской округ, на территории которого находится система теплоснабжения, отнесено к территории распространения вечномерзлых грунтов? </t>
  </si>
  <si>
    <t>2.5</t>
  </si>
  <si>
    <r>
      <t>Величина капитальных затрат на строительство тепловых сетей в i-м расчетном периоде регулирования, тыс. руб. (</t>
    </r>
    <r>
      <rPr>
        <b/>
        <sz val="11"/>
        <color theme="1"/>
        <rFont val="Tahoma"/>
        <family val="2"/>
        <charset val="204"/>
      </rPr>
      <t>КЗ</t>
    </r>
    <r>
      <rPr>
        <b/>
        <vertAlign val="subscript"/>
        <sz val="11"/>
        <color theme="1"/>
        <rFont val="Tahoma"/>
        <family val="2"/>
        <charset val="204"/>
      </rPr>
      <t>i</t>
    </r>
    <r>
      <rPr>
        <b/>
        <vertAlign val="superscript"/>
        <sz val="11"/>
        <color theme="1"/>
        <rFont val="Tahoma"/>
        <family val="2"/>
        <charset val="204"/>
      </rPr>
      <t>сети</t>
    </r>
    <r>
      <rPr>
        <sz val="10"/>
        <color theme="1"/>
        <rFont val="Tahoma"/>
        <family val="2"/>
        <charset val="204"/>
      </rPr>
      <t>)</t>
    </r>
  </si>
  <si>
    <t>2.5.1</t>
  </si>
  <si>
    <r>
      <t xml:space="preserve">Базовая величина капитальных затрат на строительство тепловых сетей в базовом (2015) году, тыс. руб. </t>
    </r>
    <r>
      <rPr>
        <i/>
        <sz val="11"/>
        <color theme="1"/>
        <rFont val="Tahoma"/>
        <family val="2"/>
        <charset val="204"/>
      </rPr>
      <t>(</t>
    </r>
    <r>
      <rPr>
        <b/>
        <i/>
        <sz val="11"/>
        <color theme="1"/>
        <rFont val="Tahoma"/>
        <family val="2"/>
        <charset val="204"/>
      </rPr>
      <t>КЗ</t>
    </r>
    <r>
      <rPr>
        <b/>
        <i/>
        <vertAlign val="subscript"/>
        <sz val="11"/>
        <color theme="1"/>
        <rFont val="Tahoma"/>
        <family val="2"/>
        <charset val="204"/>
      </rPr>
      <t>б</t>
    </r>
    <r>
      <rPr>
        <b/>
        <i/>
        <vertAlign val="superscript"/>
        <sz val="11"/>
        <color theme="1"/>
        <rFont val="Tahoma"/>
        <family val="2"/>
        <charset val="204"/>
      </rPr>
      <t>сети(б)</t>
    </r>
    <r>
      <rPr>
        <i/>
        <sz val="11"/>
        <color theme="1"/>
        <rFont val="Tahoma"/>
        <family val="2"/>
        <charset val="204"/>
      </rPr>
      <t>)</t>
    </r>
  </si>
  <si>
    <t>2.5.2</t>
  </si>
  <si>
    <r>
      <t>Коэффициент температурной зоны для тепловых сетей (</t>
    </r>
    <r>
      <rPr>
        <b/>
        <i/>
        <sz val="11"/>
        <color theme="1"/>
        <rFont val="Tahoma"/>
        <family val="2"/>
        <charset val="204"/>
      </rPr>
      <t>К</t>
    </r>
    <r>
      <rPr>
        <b/>
        <i/>
        <vertAlign val="superscript"/>
        <sz val="11"/>
        <color theme="1"/>
        <rFont val="Tahoma"/>
        <family val="2"/>
        <charset val="204"/>
      </rPr>
      <t>сети,т</t>
    </r>
    <r>
      <rPr>
        <i/>
        <sz val="10"/>
        <color theme="1"/>
        <rFont val="Tahoma"/>
        <family val="2"/>
        <charset val="204"/>
      </rPr>
      <t>)</t>
    </r>
  </si>
  <si>
    <t>Таблица ТЭП (VII)</t>
  </si>
  <si>
    <t>2.5.3</t>
  </si>
  <si>
    <r>
      <t>Коэффициент сейсмического влияния для тепловых сетей (</t>
    </r>
    <r>
      <rPr>
        <b/>
        <i/>
        <sz val="11"/>
        <color theme="1"/>
        <rFont val="Tahoma"/>
        <family val="2"/>
        <charset val="204"/>
      </rPr>
      <t>К</t>
    </r>
    <r>
      <rPr>
        <b/>
        <i/>
        <vertAlign val="superscript"/>
        <sz val="11"/>
        <color theme="1"/>
        <rFont val="Tahoma"/>
        <family val="2"/>
        <charset val="204"/>
      </rPr>
      <t>сети,с</t>
    </r>
    <r>
      <rPr>
        <i/>
        <sz val="10"/>
        <color theme="1"/>
        <rFont val="Tahoma"/>
        <family val="2"/>
        <charset val="204"/>
      </rPr>
      <t>)</t>
    </r>
  </si>
  <si>
    <t>Таблица ТЭП (VIII)</t>
  </si>
  <si>
    <t>2.6</t>
  </si>
  <si>
    <r>
      <t>Величина капитальных затрат на строительство котельной с использованием газа в i-м расчетном периоде регулирования, тыс. руб. (</t>
    </r>
    <r>
      <rPr>
        <b/>
        <sz val="11"/>
        <color theme="1"/>
        <rFont val="Tahoma"/>
        <family val="2"/>
        <charset val="204"/>
      </rPr>
      <t>КЗ</t>
    </r>
    <r>
      <rPr>
        <b/>
        <vertAlign val="subscript"/>
        <sz val="11"/>
        <color theme="1"/>
        <rFont val="Tahoma"/>
        <family val="2"/>
        <charset val="204"/>
      </rPr>
      <t>i,k</t>
    </r>
    <r>
      <rPr>
        <b/>
        <vertAlign val="superscript"/>
        <sz val="11"/>
        <color theme="1"/>
        <rFont val="Tahoma"/>
        <family val="2"/>
        <charset val="204"/>
      </rPr>
      <t>кот</t>
    </r>
    <r>
      <rPr>
        <sz val="10"/>
        <color theme="1"/>
        <rFont val="Tahoma"/>
        <family val="2"/>
        <charset val="204"/>
      </rPr>
      <t>)</t>
    </r>
  </si>
  <si>
    <t>2.6.1</t>
  </si>
  <si>
    <r>
      <t>Базовая величина капитальных затрат на строительство котельной с использованием газа в базовом (2015) году (</t>
    </r>
    <r>
      <rPr>
        <b/>
        <i/>
        <sz val="11"/>
        <color theme="1"/>
        <rFont val="Tahoma"/>
        <family val="2"/>
        <charset val="204"/>
      </rPr>
      <t>КЗ</t>
    </r>
    <r>
      <rPr>
        <b/>
        <i/>
        <vertAlign val="subscript"/>
        <sz val="11"/>
        <color theme="1"/>
        <rFont val="Tahoma"/>
        <family val="2"/>
        <charset val="204"/>
      </rPr>
      <t>б,k</t>
    </r>
    <r>
      <rPr>
        <b/>
        <i/>
        <vertAlign val="superscript"/>
        <sz val="11"/>
        <color theme="1"/>
        <rFont val="Tahoma"/>
        <family val="2"/>
        <charset val="204"/>
      </rPr>
      <t>кот(б)</t>
    </r>
    <r>
      <rPr>
        <i/>
        <sz val="10"/>
        <color theme="1"/>
        <rFont val="Tahoma"/>
        <family val="2"/>
        <charset val="204"/>
      </rPr>
      <t>)</t>
    </r>
  </si>
  <si>
    <t>2.6.2</t>
  </si>
  <si>
    <r>
      <t>Коэффициент температурной зоны для котельной с использованием газа (</t>
    </r>
    <r>
      <rPr>
        <b/>
        <i/>
        <sz val="11"/>
        <color theme="1"/>
        <rFont val="Tahoma"/>
        <family val="2"/>
        <charset val="204"/>
      </rPr>
      <t>К</t>
    </r>
    <r>
      <rPr>
        <b/>
        <i/>
        <vertAlign val="subscript"/>
        <sz val="11"/>
        <color theme="1"/>
        <rFont val="Tahoma"/>
        <family val="2"/>
        <charset val="204"/>
      </rPr>
      <t>k</t>
    </r>
    <r>
      <rPr>
        <b/>
        <i/>
        <vertAlign val="superscript"/>
        <sz val="11"/>
        <color theme="1"/>
        <rFont val="Tahoma"/>
        <family val="2"/>
        <charset val="204"/>
      </rPr>
      <t>кот,т</t>
    </r>
    <r>
      <rPr>
        <i/>
        <sz val="10"/>
        <color theme="1"/>
        <rFont val="Tahoma"/>
        <family val="2"/>
        <charset val="204"/>
      </rPr>
      <t>)</t>
    </r>
  </si>
  <si>
    <t>2.6.3</t>
  </si>
  <si>
    <r>
      <t>Коэффициент сейсмического влияния для котельной с использованием газа (</t>
    </r>
    <r>
      <rPr>
        <b/>
        <i/>
        <sz val="11"/>
        <color theme="1"/>
        <rFont val="Tahoma"/>
        <family val="2"/>
        <charset val="204"/>
      </rPr>
      <t>К</t>
    </r>
    <r>
      <rPr>
        <b/>
        <i/>
        <vertAlign val="subscript"/>
        <sz val="11"/>
        <color theme="1"/>
        <rFont val="Tahoma"/>
        <family val="2"/>
        <charset val="204"/>
      </rPr>
      <t>k</t>
    </r>
    <r>
      <rPr>
        <b/>
        <i/>
        <vertAlign val="superscript"/>
        <sz val="11"/>
        <color theme="1"/>
        <rFont val="Tahoma"/>
        <family val="2"/>
        <charset val="204"/>
      </rPr>
      <t>кот,с</t>
    </r>
    <r>
      <rPr>
        <i/>
        <sz val="10"/>
        <color theme="1"/>
        <rFont val="Tahoma"/>
        <family val="2"/>
        <charset val="204"/>
      </rPr>
      <t>)</t>
    </r>
  </si>
  <si>
    <t>2.6.4</t>
  </si>
  <si>
    <r>
      <t>Коэффициент влияния расстояния на транспортировку основных средств котельной (</t>
    </r>
    <r>
      <rPr>
        <b/>
        <i/>
        <sz val="11"/>
        <color theme="1"/>
        <rFont val="Tahoma"/>
        <family val="2"/>
        <charset val="204"/>
      </rPr>
      <t>К</t>
    </r>
    <r>
      <rPr>
        <b/>
        <i/>
        <vertAlign val="subscript"/>
        <sz val="11"/>
        <color theme="1"/>
        <rFont val="Tahoma"/>
        <family val="2"/>
        <charset val="204"/>
      </rPr>
      <t>тр</t>
    </r>
    <r>
      <rPr>
        <i/>
        <sz val="10"/>
        <color theme="1"/>
        <rFont val="Tahoma"/>
        <family val="2"/>
        <charset val="204"/>
      </rPr>
      <t>)</t>
    </r>
  </si>
  <si>
    <t>Таблица ТЭП (X)</t>
  </si>
  <si>
    <t>2.6.5</t>
  </si>
  <si>
    <r>
      <t>Срок возврата инвестированного капитала, лет (</t>
    </r>
    <r>
      <rPr>
        <b/>
        <i/>
        <sz val="11"/>
        <color theme="1"/>
        <rFont val="Tahoma"/>
        <family val="2"/>
        <charset val="204"/>
      </rPr>
      <t>СВК</t>
    </r>
    <r>
      <rPr>
        <i/>
        <sz val="10"/>
        <color theme="1"/>
        <rFont val="Tahoma"/>
        <family val="2"/>
        <charset val="204"/>
      </rPr>
      <t>)</t>
    </r>
  </si>
  <si>
    <t>Таблица ТЭП (XI)</t>
  </si>
  <si>
    <t>2.7</t>
  </si>
  <si>
    <r>
      <t>Стоимость земельного участка для размещения котельной в i-м расчетном периоде регулирования, тыс. руб. (</t>
    </r>
    <r>
      <rPr>
        <b/>
        <sz val="11"/>
        <color theme="1"/>
        <rFont val="Tahoma"/>
        <family val="2"/>
        <charset val="204"/>
      </rPr>
      <t>З</t>
    </r>
    <r>
      <rPr>
        <b/>
        <vertAlign val="subscript"/>
        <sz val="11"/>
        <color theme="1"/>
        <rFont val="Tahoma"/>
        <family val="2"/>
        <charset val="204"/>
      </rPr>
      <t>i,k</t>
    </r>
    <r>
      <rPr>
        <b/>
        <sz val="10"/>
        <color theme="1"/>
        <rFont val="Tahoma"/>
        <family val="2"/>
        <charset val="204"/>
      </rPr>
      <t>)</t>
    </r>
  </si>
  <si>
    <t>2.7.1</t>
  </si>
  <si>
    <r>
      <t>Удельная базовая стоимость земельного участка, тыс. руб./ кв. м (</t>
    </r>
    <r>
      <rPr>
        <b/>
        <sz val="11"/>
        <color theme="1"/>
        <rFont val="Tahoma"/>
        <family val="2"/>
        <charset val="204"/>
      </rPr>
      <t>Р</t>
    </r>
    <r>
      <rPr>
        <b/>
        <vertAlign val="subscript"/>
        <sz val="11"/>
        <color theme="1"/>
        <rFont val="Tahoma"/>
        <family val="2"/>
        <charset val="204"/>
      </rPr>
      <t>k,б</t>
    </r>
    <r>
      <rPr>
        <sz val="10"/>
        <color theme="1"/>
        <rFont val="Tahoma"/>
        <family val="2"/>
        <charset val="204"/>
      </rPr>
      <t>)</t>
    </r>
  </si>
  <si>
    <t>2.7.2</t>
  </si>
  <si>
    <r>
      <t>Площадь земельного участка для размещения котельной с использованием газа, кв. м (</t>
    </r>
    <r>
      <rPr>
        <b/>
        <i/>
        <sz val="11"/>
        <color theme="1"/>
        <rFont val="Tahoma"/>
        <family val="2"/>
        <charset val="204"/>
      </rPr>
      <t>S</t>
    </r>
    <r>
      <rPr>
        <b/>
        <i/>
        <vertAlign val="subscript"/>
        <sz val="11"/>
        <color theme="1"/>
        <rFont val="Tahoma"/>
        <family val="2"/>
        <charset val="204"/>
      </rPr>
      <t>k</t>
    </r>
    <r>
      <rPr>
        <i/>
        <sz val="10"/>
        <color theme="1"/>
        <rFont val="Tahoma"/>
        <family val="2"/>
        <charset val="204"/>
      </rPr>
      <t>)</t>
    </r>
  </si>
  <si>
    <t>2.8</t>
  </si>
  <si>
    <r>
      <t>Затраты на подключение (технологическое присоединение) котельной с использованием газа к электрическим сетям, к централизованной системе водоснабжения и водоотведения, к газораспределительным сетям в i-м расчетном периоде регулирования, тыс. руб. (</t>
    </r>
    <r>
      <rPr>
        <b/>
        <sz val="11"/>
        <color theme="1"/>
        <rFont val="Tahoma"/>
        <family val="2"/>
        <charset val="204"/>
      </rPr>
      <t>ТП</t>
    </r>
    <r>
      <rPr>
        <b/>
        <vertAlign val="subscript"/>
        <sz val="11"/>
        <color theme="1"/>
        <rFont val="Tahoma"/>
        <family val="2"/>
        <charset val="204"/>
      </rPr>
      <t>i,k</t>
    </r>
    <r>
      <rPr>
        <sz val="10"/>
        <color theme="1"/>
        <rFont val="Tahoma"/>
        <family val="2"/>
        <charset val="204"/>
      </rPr>
      <t>)</t>
    </r>
  </si>
  <si>
    <t>2.8.1</t>
  </si>
  <si>
    <r>
      <t>Затраты на подключение (технологическое присоединение) котельной с использованием газа к электрическим сетям в базовом (2015) году, тыс. руб. (</t>
    </r>
    <r>
      <rPr>
        <b/>
        <sz val="11"/>
        <color theme="1"/>
        <rFont val="Tahoma"/>
        <family val="2"/>
        <charset val="204"/>
      </rPr>
      <t>ТП</t>
    </r>
    <r>
      <rPr>
        <b/>
        <vertAlign val="subscript"/>
        <sz val="11"/>
        <color theme="1"/>
        <rFont val="Tahoma"/>
        <family val="2"/>
        <charset val="204"/>
      </rPr>
      <t>б,k</t>
    </r>
    <r>
      <rPr>
        <b/>
        <vertAlign val="superscript"/>
        <sz val="11"/>
        <color theme="1"/>
        <rFont val="Tahoma"/>
        <family val="2"/>
        <charset val="204"/>
      </rPr>
      <t>эс</t>
    </r>
    <r>
      <rPr>
        <sz val="10"/>
        <color theme="1"/>
        <rFont val="Tahoma"/>
        <family val="2"/>
        <charset val="204"/>
      </rPr>
      <t>)</t>
    </r>
  </si>
  <si>
    <t>2.8.1.1</t>
  </si>
  <si>
    <t>Общая максимальная мощность энергопринимающих устройств котельной с использованием газа, кВт</t>
  </si>
  <si>
    <t>Таблица ТЭП (III)</t>
  </si>
  <si>
    <t>2.8.1.2</t>
  </si>
  <si>
    <t>Протяженность линии, км</t>
  </si>
  <si>
    <t>2.8.1.3</t>
  </si>
  <si>
    <t>Сетевая организация, функционирующая на территории субъекта Российской Федерации, в котором расположена система теплоснабжения, созданная в результате реформирования акционерных обществ энергетики и электрификации</t>
  </si>
  <si>
    <t>Расчет выполнен с использованием стандартизированных тарифных ставок</t>
  </si>
  <si>
    <t>2.8.1.4</t>
  </si>
  <si>
    <t>Стандартизированная тарифная ставка С1 на покрытие расходов на технологическое присоединение энергопринимающих устройств, действующая на день окончания базового (2015) года, без НДС, руб./кВт, в т.ч.:</t>
  </si>
  <si>
    <t>2.8.1.5</t>
  </si>
  <si>
    <t>С1.1 – Подготовка и выдача сетевой организацией технических условий Заявителю (ТУ)</t>
  </si>
  <si>
    <t>2.8.1.6</t>
  </si>
  <si>
    <t xml:space="preserve">С1.2 – Проверка сетевой организацией выполнения Заявителем технических условий </t>
  </si>
  <si>
    <t>2.8.1.7</t>
  </si>
  <si>
    <t xml:space="preserve">С1.3 – Участие сетевой организации в осмотре (обследовании) должностным лицом органа федерального государственного энергетического надзора присоединяемых Устройств </t>
  </si>
  <si>
    <t>2.8.1.8</t>
  </si>
  <si>
    <t xml:space="preserve">С1.4 – Осуществление сетевой организацией фактического присоединения объектов Заявителя к электрическим сетям и включение коммутационного аппарата (фиксация коммутационного аппарата в положении "включено") </t>
  </si>
  <si>
    <t>2.8.1.9</t>
  </si>
  <si>
    <t>Стандартизированная тарифная ставка С3 на покрытие расходов сетевой организации на строительство кабельных линий электропередачи на уровне напряжения, указанном в технико-экономических параметрах работы котельной, в расчете на 1 км линий в ценах 2001 года без НДС, руб./км</t>
  </si>
  <si>
    <t>2.8.1.10</t>
  </si>
  <si>
    <t>Наименование стандартизированной тарифной ставки С3 на покрытие расходов сетевой организации на строительство кабельных линий электропередачи, в расчете на 1 км линий</t>
  </si>
  <si>
    <t>2.8.1.11</t>
  </si>
  <si>
    <t>Коэффициент, учитывающий прокладку двух кабелей в траншее</t>
  </si>
  <si>
    <t>2.8.1.12</t>
  </si>
  <si>
    <t>Стандартизированная тарифная ставка С4 на покрытие расходов сетевой организации на строительство пунктов секционирования в ценах 2001 года без НДС, руб./кВт</t>
  </si>
  <si>
    <t>2.8.1.13</t>
  </si>
  <si>
    <t xml:space="preserve">Наименование стандартизированной тарифной ставки С4 на покрытие расходов сетевой организации на строительство пунктов секционирования </t>
  </si>
  <si>
    <t>2.8.1.14</t>
  </si>
  <si>
    <t>Индекс изменения сметной стоимости строительно-монтажных работ для субъекта Российской Федерации на 3 квартал 2015 года, к федеральным единичным расценкам 2001 года, определяемый федеральным органом исполнительной власти в рамках реализации полномочий в области сметного нормирования и ценообразования в сфере градостроительной деятельности, при учете расходов на подземную прокладку кабеля с алюминиевыми жилами</t>
  </si>
  <si>
    <t>2.8.1.15</t>
  </si>
  <si>
    <t>Индекс изменения сметной стоимости строительно-монтажных работ для субъекта Российской Федерации на 3 квартал 2015 года, к федеральным единичным расценкам 2001 года, определяемый федеральным органом исполнительной власти в рамках реализации полномочий в области сметного нормирования и ценообразования в сфере градостроительной деятельности, при учете расходов на прочие объекты</t>
  </si>
  <si>
    <t>2.8.1.16</t>
  </si>
  <si>
    <t>Коэффициент перевода из третьей категории надежности потребителя в первую</t>
  </si>
  <si>
    <t>Расчет выполнен с использованием ставок платы за единицу максимальной мощности</t>
  </si>
  <si>
    <t>Ставка платы за единицу максимальной мощности на осуществление организационных мероприятий, действующая на день окончания базового (2015) года, без НДС, руб./кВт, в т.ч.:</t>
  </si>
  <si>
    <t>Подготовка и выдача сетевой организацией технических условий Заявителю (ТУ)</t>
  </si>
  <si>
    <t>Проверка сетевой организацией выполнения Заявителем ТУ</t>
  </si>
  <si>
    <t xml:space="preserve">Участие сетевой организации в осмотре должностным лицом органа федерального государственного энергетического надзора присоединяемых Устройств Заявителя </t>
  </si>
  <si>
    <t>Фактические действия по присоединению и обеспечению работы Устройств в электрической сети</t>
  </si>
  <si>
    <t>Ставка платы за единицу максимальной мощности на строительство кабельных линий электропередачи (в одноцепном исполнении) на уровне напряжения, указанном в технико-экономических параметрах работы котельной, действующая на день окончания базового (2015) года, без НДС, руб./кВт</t>
  </si>
  <si>
    <t>Ставка платы за единицу максимальной мощности на строительство пунктов секционирования, действующая на день окончания базового (2015) года, без НДС, руб./кВт</t>
  </si>
  <si>
    <t>2.8.2</t>
  </si>
  <si>
    <r>
      <t>Затраты на подключение (технологическое присоединение) котельной к централизованной системе водоснабжения в базовом (2015) году, тыс. руб. (</t>
    </r>
    <r>
      <rPr>
        <b/>
        <sz val="11"/>
        <color theme="1"/>
        <rFont val="Tahoma"/>
        <family val="2"/>
        <charset val="204"/>
      </rPr>
      <t>ТП</t>
    </r>
    <r>
      <rPr>
        <b/>
        <vertAlign val="subscript"/>
        <sz val="11"/>
        <color theme="1"/>
        <rFont val="Tahoma"/>
        <family val="2"/>
        <charset val="204"/>
      </rPr>
      <t>б</t>
    </r>
    <r>
      <rPr>
        <b/>
        <vertAlign val="superscript"/>
        <sz val="11"/>
        <color theme="1"/>
        <rFont val="Tahoma"/>
        <family val="2"/>
        <charset val="204"/>
      </rPr>
      <t>вс</t>
    </r>
    <r>
      <rPr>
        <sz val="10"/>
        <color theme="1"/>
        <rFont val="Tahoma"/>
        <family val="2"/>
        <charset val="204"/>
      </rPr>
      <t>)</t>
    </r>
  </si>
  <si>
    <t>2.8.2.1</t>
  </si>
  <si>
    <t>Гарантирующая организация в сфере холодного водоснабжения, обеспечивающая максимальный объем отпуска воды в поселении, городском округе, на территории которого находится система теплоснабжения</t>
  </si>
  <si>
    <t>2.8.2.2</t>
  </si>
  <si>
    <t>Величина подключаемой (технологически присоединяемой) нагрузки к централизованной системе водоснабжения, куб. м/сут</t>
  </si>
  <si>
    <t>Таблица ТЭП (IV)</t>
  </si>
  <si>
    <t>2.8.2.3</t>
  </si>
  <si>
    <t>Протяженность сетей от котельной до места подключения к централизованной системе водоснабжения и водоотведения, м</t>
  </si>
  <si>
    <t>2.8.2.4</t>
  </si>
  <si>
    <t>Ставка тарифа за подключаемую (технологически присоединяемую) нагрузку водопроводной сети, действующая на день окончания базового (2015) года, без НДС, руб./куб. м/сут</t>
  </si>
  <si>
    <t>2.8.2.5</t>
  </si>
  <si>
    <t>Ставка тарифа за расстояние от точки подключения (технологического присоединения) котельной до точки подключения водопроводных сетей к централизованной системе водоснабжения, действующих на день окончания базового (2015) года, без НДС, руб./м</t>
  </si>
  <si>
    <t>2.8.3</t>
  </si>
  <si>
    <r>
      <t>Затраты на подключение (технологическое присоединение) котельной к централизованной системе водоотведения в базовом (2015) году, тыс. руб. (</t>
    </r>
    <r>
      <rPr>
        <b/>
        <sz val="11"/>
        <color theme="1"/>
        <rFont val="Tahoma"/>
        <family val="2"/>
        <charset val="204"/>
      </rPr>
      <t>ТП</t>
    </r>
    <r>
      <rPr>
        <b/>
        <vertAlign val="subscript"/>
        <sz val="11"/>
        <color theme="1"/>
        <rFont val="Tahoma"/>
        <family val="2"/>
        <charset val="204"/>
      </rPr>
      <t>б</t>
    </r>
    <r>
      <rPr>
        <b/>
        <vertAlign val="superscript"/>
        <sz val="11"/>
        <color theme="1"/>
        <rFont val="Tahoma"/>
        <family val="2"/>
        <charset val="204"/>
      </rPr>
      <t>во</t>
    </r>
    <r>
      <rPr>
        <sz val="10"/>
        <color theme="1"/>
        <rFont val="Tahoma"/>
        <family val="2"/>
        <charset val="204"/>
      </rPr>
      <t>)</t>
    </r>
  </si>
  <si>
    <t>2.8.3.1</t>
  </si>
  <si>
    <t>Гарантирующая организация в сфере холодного водоотведения, обеспечивающая максимальный объем принятых сточных вод в поселении, городском округе, на территории которого находится система теплоснабжения</t>
  </si>
  <si>
    <t>2.8.3.2</t>
  </si>
  <si>
    <t>Величина подключаемой (технологически присоединяемой) нагрузки к централизованной системе водоотведения, куб. м/сут</t>
  </si>
  <si>
    <t>2.8.3.3</t>
  </si>
  <si>
    <t>2.8.3.4</t>
  </si>
  <si>
    <t>Ставка тарифа за подключаемую (технологически присоединяемую) нагрузку канализационной сети, действующая на день окончания базового (2015) года, без НДС, руб./куб. м/сут</t>
  </si>
  <si>
    <t>2.8.3.5</t>
  </si>
  <si>
    <t>Ставка тарифа за расстояние от точки подключения (технологического присоединения) котельной до точки подключения канализационных сетей к централизованной системе водоотведения, действующая на день окончания базового (2015) года, без НДС, руб./м</t>
  </si>
  <si>
    <t>2.8.4</t>
  </si>
  <si>
    <r>
      <t>Базовая величина затрат на подключение (технологическое присоединение) к газораспределительным сетям, тыс. руб. (</t>
    </r>
    <r>
      <rPr>
        <b/>
        <sz val="11"/>
        <color theme="1"/>
        <rFont val="Tahoma"/>
        <family val="2"/>
        <charset val="204"/>
      </rPr>
      <t>ТП</t>
    </r>
    <r>
      <rPr>
        <b/>
        <vertAlign val="subscript"/>
        <sz val="11"/>
        <color theme="1"/>
        <rFont val="Tahoma"/>
        <family val="2"/>
        <charset val="204"/>
      </rPr>
      <t>б</t>
    </r>
    <r>
      <rPr>
        <b/>
        <vertAlign val="superscript"/>
        <sz val="11"/>
        <color theme="1"/>
        <rFont val="Tahoma"/>
        <family val="2"/>
        <charset val="204"/>
      </rPr>
      <t>гс</t>
    </r>
    <r>
      <rPr>
        <sz val="10"/>
        <color theme="1"/>
        <rFont val="Tahoma"/>
        <family val="2"/>
        <charset val="204"/>
      </rPr>
      <t>)</t>
    </r>
  </si>
  <si>
    <t>2.9</t>
  </si>
  <si>
    <r>
      <t>Норма доходности инвестированного капитала в i-м расчетном периоде регулирования, % (</t>
    </r>
    <r>
      <rPr>
        <b/>
        <sz val="11"/>
        <color theme="1"/>
        <rFont val="Tahoma"/>
        <family val="2"/>
        <charset val="204"/>
      </rPr>
      <t>НД</t>
    </r>
    <r>
      <rPr>
        <b/>
        <vertAlign val="subscript"/>
        <sz val="11"/>
        <color theme="1"/>
        <rFont val="Tahoma"/>
        <family val="2"/>
        <charset val="204"/>
      </rPr>
      <t>i</t>
    </r>
    <r>
      <rPr>
        <sz val="10"/>
        <color theme="1"/>
        <rFont val="Tahoma"/>
        <family val="2"/>
        <charset val="204"/>
      </rPr>
      <t>)</t>
    </r>
  </si>
  <si>
    <t>2.9.1</t>
  </si>
  <si>
    <r>
      <t>Средневзвешенная по дням 9 месяцев (i-1)-го расчетного периода регулирования ключевая ставка Центрального банка Российской Федерации, % (</t>
    </r>
    <r>
      <rPr>
        <b/>
        <sz val="11"/>
        <color theme="1"/>
        <rFont val="Tahoma"/>
        <family val="2"/>
        <charset val="204"/>
      </rPr>
      <t>КС</t>
    </r>
    <r>
      <rPr>
        <b/>
        <vertAlign val="subscript"/>
        <sz val="11"/>
        <color theme="1"/>
        <rFont val="Tahoma"/>
        <family val="2"/>
        <charset val="204"/>
      </rPr>
      <t>i-1</t>
    </r>
    <r>
      <rPr>
        <sz val="10"/>
        <color theme="1"/>
        <rFont val="Tahoma"/>
        <family val="2"/>
        <charset val="204"/>
      </rPr>
      <t>)</t>
    </r>
  </si>
  <si>
    <t>2.9.2</t>
  </si>
  <si>
    <r>
      <t>Базовый уровень нормы доходности инвестированного капитала,% (</t>
    </r>
    <r>
      <rPr>
        <b/>
        <i/>
        <sz val="11"/>
        <color theme="1"/>
        <rFont val="Tahoma"/>
        <family val="2"/>
        <charset val="204"/>
      </rPr>
      <t>НД</t>
    </r>
    <r>
      <rPr>
        <b/>
        <i/>
        <vertAlign val="subscript"/>
        <sz val="11"/>
        <color theme="1"/>
        <rFont val="Tahoma"/>
        <family val="2"/>
        <charset val="204"/>
      </rPr>
      <t>б</t>
    </r>
    <r>
      <rPr>
        <i/>
        <sz val="10"/>
        <color theme="1"/>
        <rFont val="Tahoma"/>
        <family val="2"/>
        <charset val="204"/>
      </rPr>
      <t>)</t>
    </r>
  </si>
  <si>
    <t>2.9.3</t>
  </si>
  <si>
    <r>
      <t>Базовый уровень ключевой ставки Центрального банка Российской Федерации, % (</t>
    </r>
    <r>
      <rPr>
        <b/>
        <i/>
        <sz val="11"/>
        <color theme="1"/>
        <rFont val="Tahoma"/>
        <family val="2"/>
        <charset val="204"/>
      </rPr>
      <t>КС</t>
    </r>
    <r>
      <rPr>
        <b/>
        <i/>
        <vertAlign val="subscript"/>
        <sz val="11"/>
        <color theme="1"/>
        <rFont val="Tahoma"/>
        <family val="2"/>
        <charset val="204"/>
      </rPr>
      <t>б</t>
    </r>
    <r>
      <rPr>
        <i/>
        <sz val="10"/>
        <color theme="1"/>
        <rFont val="Tahoma"/>
        <family val="2"/>
        <charset val="204"/>
      </rPr>
      <t>)</t>
    </r>
  </si>
  <si>
    <t>3</t>
  </si>
  <si>
    <t>Параметры, использованные при расчете составляющей предельного уровня цены на тепловую энергию (мощность), обеспечивающей компенсацию расходов на уплату налогов в i-м расчетном периоде регулирования</t>
  </si>
  <si>
    <t>3.1</t>
  </si>
  <si>
    <r>
      <t>Расходы на уплату налога на прибыль от деятельности, связанной с производством и поставкой тепловой энергии (мощности), в i-м расчетном периоде регулирования, тыс. руб. (</t>
    </r>
    <r>
      <rPr>
        <b/>
        <sz val="11"/>
        <color theme="1"/>
        <rFont val="Tahoma"/>
        <family val="2"/>
        <charset val="204"/>
      </rPr>
      <t>Н</t>
    </r>
    <r>
      <rPr>
        <b/>
        <vertAlign val="subscript"/>
        <sz val="11"/>
        <color theme="1"/>
        <rFont val="Tahoma"/>
        <family val="2"/>
        <charset val="204"/>
      </rPr>
      <t>i</t>
    </r>
    <r>
      <rPr>
        <b/>
        <vertAlign val="superscript"/>
        <sz val="11"/>
        <color theme="1"/>
        <rFont val="Tahoma"/>
        <family val="2"/>
        <charset val="204"/>
      </rPr>
      <t>п</t>
    </r>
    <r>
      <rPr>
        <sz val="10"/>
        <color theme="1"/>
        <rFont val="Tahoma"/>
        <family val="2"/>
        <charset val="204"/>
      </rPr>
      <t>)</t>
    </r>
  </si>
  <si>
    <t>3.1.1</t>
  </si>
  <si>
    <r>
      <t>Ставка налога на прибыль от деятельности, связанной с производством и поставкой тепловой энергии (мощности), установленная в соответствии с законодательством Российской Федерации о налогах и сборах и действующая в i-м расчетном периоде регулирования, % (</t>
    </r>
    <r>
      <rPr>
        <b/>
        <sz val="11"/>
        <color theme="1"/>
        <rFont val="Tahoma"/>
        <family val="2"/>
        <charset val="204"/>
      </rPr>
      <t>t</t>
    </r>
    <r>
      <rPr>
        <b/>
        <vertAlign val="subscript"/>
        <sz val="11"/>
        <color theme="1"/>
        <rFont val="Tahoma"/>
        <family val="2"/>
        <charset val="204"/>
      </rPr>
      <t>i</t>
    </r>
    <r>
      <rPr>
        <b/>
        <vertAlign val="superscript"/>
        <sz val="11"/>
        <color theme="1"/>
        <rFont val="Tahoma"/>
        <family val="2"/>
        <charset val="204"/>
      </rPr>
      <t>п</t>
    </r>
    <r>
      <rPr>
        <sz val="10"/>
        <color theme="1"/>
        <rFont val="Tahoma"/>
        <family val="2"/>
        <charset val="204"/>
      </rPr>
      <t>)</t>
    </r>
  </si>
  <si>
    <t>3.1.2</t>
  </si>
  <si>
    <r>
      <t>Период амортизации котельной и тепловых сетей, лет (</t>
    </r>
    <r>
      <rPr>
        <b/>
        <i/>
        <sz val="11"/>
        <color theme="1"/>
        <rFont val="Tahoma"/>
        <family val="2"/>
        <charset val="204"/>
      </rPr>
      <t>ПА</t>
    </r>
    <r>
      <rPr>
        <i/>
        <sz val="10"/>
        <color theme="1"/>
        <rFont val="Tahoma"/>
        <family val="2"/>
        <charset val="204"/>
      </rPr>
      <t>)</t>
    </r>
  </si>
  <si>
    <t>3.2</t>
  </si>
  <si>
    <r>
      <t>Расходы на уплату налога на имущество в i-м расчетном периоде регулирования, тыс. руб. (</t>
    </r>
    <r>
      <rPr>
        <b/>
        <sz val="11"/>
        <color theme="1"/>
        <rFont val="Tahoma"/>
        <family val="2"/>
        <charset val="204"/>
      </rPr>
      <t>Н</t>
    </r>
    <r>
      <rPr>
        <b/>
        <vertAlign val="subscript"/>
        <sz val="11"/>
        <color theme="1"/>
        <rFont val="Tahoma"/>
        <family val="2"/>
        <charset val="204"/>
      </rPr>
      <t>i</t>
    </r>
    <r>
      <rPr>
        <b/>
        <vertAlign val="superscript"/>
        <sz val="11"/>
        <color theme="1"/>
        <rFont val="Tahoma"/>
        <family val="2"/>
        <charset val="204"/>
      </rPr>
      <t>им</t>
    </r>
    <r>
      <rPr>
        <sz val="10"/>
        <color theme="1"/>
        <rFont val="Tahoma"/>
        <family val="2"/>
        <charset val="204"/>
      </rPr>
      <t>)</t>
    </r>
  </si>
  <si>
    <t>3.2.1</t>
  </si>
  <si>
    <r>
      <t>Ставка налога на имущество, установленная в соответствующем субъекте Российской Федерации (без учета специальных льгот по налогу на имущество организаций) в соответствии с законодательством Российской Федерации о налогах и сборах и действующая в i-м расчетном периоде регулирования, % (</t>
    </r>
    <r>
      <rPr>
        <b/>
        <sz val="11"/>
        <color theme="1"/>
        <rFont val="Tahoma"/>
        <family val="2"/>
        <charset val="204"/>
      </rPr>
      <t>t</t>
    </r>
    <r>
      <rPr>
        <b/>
        <vertAlign val="subscript"/>
        <sz val="11"/>
        <color theme="1"/>
        <rFont val="Tahoma"/>
        <family val="2"/>
        <charset val="204"/>
      </rPr>
      <t>i</t>
    </r>
    <r>
      <rPr>
        <b/>
        <vertAlign val="superscript"/>
        <sz val="11"/>
        <color theme="1"/>
        <rFont val="Tahoma"/>
        <family val="2"/>
        <charset val="204"/>
      </rPr>
      <t>им</t>
    </r>
    <r>
      <rPr>
        <sz val="10"/>
        <color theme="1"/>
        <rFont val="Tahoma"/>
        <family val="2"/>
        <charset val="204"/>
      </rPr>
      <t>)</t>
    </r>
  </si>
  <si>
    <t>3.2.2</t>
  </si>
  <si>
    <t>3.3</t>
  </si>
  <si>
    <r>
      <t>Расходы на уплату земельного налога в i-м расчетном периоде регулирования, тыс. руб. (</t>
    </r>
    <r>
      <rPr>
        <b/>
        <sz val="11"/>
        <color indexed="8"/>
        <rFont val="Tahoma"/>
        <family val="2"/>
        <charset val="204"/>
      </rPr>
      <t>Н</t>
    </r>
    <r>
      <rPr>
        <b/>
        <vertAlign val="subscript"/>
        <sz val="11"/>
        <color theme="1"/>
        <rFont val="Tahoma"/>
        <family val="2"/>
        <charset val="204"/>
      </rPr>
      <t>i</t>
    </r>
    <r>
      <rPr>
        <b/>
        <vertAlign val="superscript"/>
        <sz val="11"/>
        <color theme="1"/>
        <rFont val="Tahoma"/>
        <family val="2"/>
        <charset val="204"/>
      </rPr>
      <t>з</t>
    </r>
    <r>
      <rPr>
        <sz val="10"/>
        <color theme="1"/>
        <rFont val="Tahoma"/>
        <family val="2"/>
        <charset val="204"/>
      </rPr>
      <t>)</t>
    </r>
  </si>
  <si>
    <t>3.3.1</t>
  </si>
  <si>
    <r>
      <t>Ставка земельного налога, установленная в соответствии с законодательством Российской Федерации о налогах и сборах и нормативными правовыми актами представительных органов муниципального образования, на территории которого находится система теплоснабжения, и действующая в i-м расчетном периоде регулирования, % (</t>
    </r>
    <r>
      <rPr>
        <b/>
        <sz val="11"/>
        <color theme="1"/>
        <rFont val="Tahoma"/>
        <family val="2"/>
        <charset val="204"/>
      </rPr>
      <t>t</t>
    </r>
    <r>
      <rPr>
        <b/>
        <vertAlign val="subscript"/>
        <sz val="11"/>
        <color theme="1"/>
        <rFont val="Tahoma"/>
        <family val="2"/>
        <charset val="204"/>
      </rPr>
      <t>i</t>
    </r>
    <r>
      <rPr>
        <b/>
        <vertAlign val="superscript"/>
        <sz val="11"/>
        <color theme="1"/>
        <rFont val="Tahoma"/>
        <family val="2"/>
        <charset val="204"/>
      </rPr>
      <t>з</t>
    </r>
    <r>
      <rPr>
        <sz val="10"/>
        <color theme="1"/>
        <rFont val="Tahoma"/>
        <family val="2"/>
        <charset val="204"/>
      </rPr>
      <t>)</t>
    </r>
  </si>
  <si>
    <t>3.3.2</t>
  </si>
  <si>
    <r>
      <t>Удельная кадастровая стоимость земельного участка в i-м расчетном периоде регулирования, тыс. руб. (</t>
    </r>
    <r>
      <rPr>
        <b/>
        <sz val="11"/>
        <color theme="1"/>
        <rFont val="Tahoma"/>
        <family val="2"/>
        <charset val="204"/>
      </rPr>
      <t>КC</t>
    </r>
    <r>
      <rPr>
        <b/>
        <vertAlign val="subscript"/>
        <sz val="11"/>
        <color theme="1"/>
        <rFont val="Tahoma"/>
        <family val="2"/>
        <charset val="204"/>
      </rPr>
      <t>i</t>
    </r>
    <r>
      <rPr>
        <b/>
        <vertAlign val="superscript"/>
        <sz val="11"/>
        <color theme="1"/>
        <rFont val="Tahoma"/>
        <family val="2"/>
        <charset val="204"/>
      </rPr>
      <t>з</t>
    </r>
    <r>
      <rPr>
        <sz val="10"/>
        <color theme="1"/>
        <rFont val="Tahoma"/>
        <family val="2"/>
        <charset val="204"/>
      </rPr>
      <t>)</t>
    </r>
  </si>
  <si>
    <t>3.3.3</t>
  </si>
  <si>
    <r>
      <t>Площадь земельного участка для размещения котельной с использованием газа, кв.м. (</t>
    </r>
    <r>
      <rPr>
        <b/>
        <i/>
        <sz val="11"/>
        <color theme="1"/>
        <rFont val="Tahoma"/>
        <family val="2"/>
        <charset val="204"/>
      </rPr>
      <t>S</t>
    </r>
    <r>
      <rPr>
        <b/>
        <i/>
        <vertAlign val="subscript"/>
        <sz val="11"/>
        <color theme="1"/>
        <rFont val="Tahoma"/>
        <family val="2"/>
        <charset val="204"/>
      </rPr>
      <t>k</t>
    </r>
    <r>
      <rPr>
        <i/>
        <sz val="10"/>
        <color theme="1"/>
        <rFont val="Tahoma"/>
        <family val="2"/>
        <charset val="204"/>
      </rPr>
      <t>)</t>
    </r>
  </si>
  <si>
    <t>4</t>
  </si>
  <si>
    <t>Параметры, использованные при расчете составляющей предельного уровня цены на тепловую энергию (мощность), обеспечивающей компенсацию прочих расходов при производстве тепловой энергии котельной в i-м расчетном периоде регулирования</t>
  </si>
  <si>
    <t>4.1</t>
  </si>
  <si>
    <r>
      <t>Расходы на техническое обслуживание и ремонт основных средств котельной с использованием газа и тепловых сетей в базовом (2015) году, тыс. руб. (</t>
    </r>
    <r>
      <rPr>
        <b/>
        <sz val="11"/>
        <color theme="1"/>
        <rFont val="Tahoma"/>
        <family val="2"/>
        <charset val="204"/>
      </rPr>
      <t>ТО</t>
    </r>
    <r>
      <rPr>
        <b/>
        <vertAlign val="subscript"/>
        <sz val="11"/>
        <color theme="1"/>
        <rFont val="Tahoma"/>
        <family val="2"/>
        <charset val="204"/>
      </rPr>
      <t>б,k</t>
    </r>
    <r>
      <rPr>
        <sz val="10"/>
        <color theme="1"/>
        <rFont val="Tahoma"/>
        <family val="2"/>
        <charset val="204"/>
      </rPr>
      <t>)</t>
    </r>
  </si>
  <si>
    <t>4.1.1</t>
  </si>
  <si>
    <r>
      <t>Базовая величина капитальных затрат на основные средства котельной с использованием газа в базовом году, тыс. руб. (</t>
    </r>
    <r>
      <rPr>
        <b/>
        <i/>
        <sz val="11"/>
        <color theme="1"/>
        <rFont val="Tahoma"/>
        <family val="2"/>
        <charset val="204"/>
      </rPr>
      <t>КЗО</t>
    </r>
    <r>
      <rPr>
        <b/>
        <i/>
        <vertAlign val="subscript"/>
        <sz val="11"/>
        <color theme="1"/>
        <rFont val="Tahoma"/>
        <family val="2"/>
        <charset val="204"/>
      </rPr>
      <t>б,k</t>
    </r>
    <r>
      <rPr>
        <b/>
        <i/>
        <vertAlign val="superscript"/>
        <sz val="11"/>
        <color theme="1"/>
        <rFont val="Tahoma"/>
        <family val="2"/>
        <charset val="204"/>
      </rPr>
      <t>кот(б)</t>
    </r>
    <r>
      <rPr>
        <i/>
        <sz val="10"/>
        <color theme="1"/>
        <rFont val="Tahoma"/>
        <family val="2"/>
        <charset val="204"/>
      </rPr>
      <t>)</t>
    </r>
  </si>
  <si>
    <t>4.1.2</t>
  </si>
  <si>
    <r>
      <t>Коэффициент расходов на техническое обслуживание и ремонт основных средств котельной (</t>
    </r>
    <r>
      <rPr>
        <b/>
        <i/>
        <sz val="11"/>
        <color theme="1"/>
        <rFont val="Tahoma"/>
        <family val="2"/>
        <charset val="204"/>
      </rPr>
      <t>К</t>
    </r>
    <r>
      <rPr>
        <b/>
        <i/>
        <vertAlign val="subscript"/>
        <sz val="11"/>
        <color theme="1"/>
        <rFont val="Tahoma"/>
        <family val="2"/>
        <charset val="204"/>
      </rPr>
      <t>k</t>
    </r>
    <r>
      <rPr>
        <b/>
        <i/>
        <vertAlign val="superscript"/>
        <sz val="11"/>
        <color theme="1"/>
        <rFont val="Tahoma"/>
        <family val="2"/>
        <charset val="204"/>
      </rPr>
      <t>кот, ТО</t>
    </r>
    <r>
      <rPr>
        <i/>
        <sz val="10"/>
        <color theme="1"/>
        <rFont val="Tahoma"/>
        <family val="2"/>
        <charset val="204"/>
      </rPr>
      <t>)</t>
    </r>
  </si>
  <si>
    <t>4.1.3</t>
  </si>
  <si>
    <r>
      <t>Базовая величина капитальных затрат на основные средства тепловых сетей в базовом году, тыс. руб. (</t>
    </r>
    <r>
      <rPr>
        <b/>
        <i/>
        <sz val="11"/>
        <color theme="1"/>
        <rFont val="Tahoma"/>
        <family val="2"/>
        <charset val="204"/>
      </rPr>
      <t>КЗО</t>
    </r>
    <r>
      <rPr>
        <b/>
        <i/>
        <vertAlign val="subscript"/>
        <sz val="11"/>
        <color theme="1"/>
        <rFont val="Tahoma"/>
        <family val="2"/>
        <charset val="204"/>
      </rPr>
      <t>б</t>
    </r>
    <r>
      <rPr>
        <b/>
        <i/>
        <vertAlign val="superscript"/>
        <sz val="11"/>
        <color theme="1"/>
        <rFont val="Tahoma"/>
        <family val="2"/>
        <charset val="204"/>
      </rPr>
      <t>сети(б)</t>
    </r>
    <r>
      <rPr>
        <i/>
        <sz val="10"/>
        <color theme="1"/>
        <rFont val="Tahoma"/>
        <family val="2"/>
        <charset val="204"/>
      </rPr>
      <t>)</t>
    </r>
  </si>
  <si>
    <t>Таблица ТЭП (II)</t>
  </si>
  <si>
    <t>4.1.4</t>
  </si>
  <si>
    <r>
      <t>Коэффициент расходов на техническое обслуживание и ремонт основных средств тепловых сетей (</t>
    </r>
    <r>
      <rPr>
        <b/>
        <i/>
        <sz val="11"/>
        <color theme="1"/>
        <rFont val="Tahoma"/>
        <family val="2"/>
        <charset val="204"/>
      </rPr>
      <t>К</t>
    </r>
    <r>
      <rPr>
        <b/>
        <i/>
        <vertAlign val="superscript"/>
        <sz val="11"/>
        <color theme="1"/>
        <rFont val="Tahoma"/>
        <family val="2"/>
        <charset val="204"/>
      </rPr>
      <t>сети, ТО</t>
    </r>
    <r>
      <rPr>
        <i/>
        <sz val="10"/>
        <color theme="1"/>
        <rFont val="Tahoma"/>
        <family val="2"/>
        <charset val="204"/>
      </rPr>
      <t>)</t>
    </r>
  </si>
  <si>
    <t>4.2</t>
  </si>
  <si>
    <r>
      <t>Расходы на электрическую энергию на собственные нужды котельной с использованием газа в базовом (2015) году, тыс. руб. (</t>
    </r>
    <r>
      <rPr>
        <b/>
        <sz val="11"/>
        <color theme="1"/>
        <rFont val="Tahoma"/>
        <family val="2"/>
        <charset val="204"/>
      </rPr>
      <t>РЭ</t>
    </r>
    <r>
      <rPr>
        <b/>
        <vertAlign val="subscript"/>
        <sz val="11"/>
        <color theme="1"/>
        <rFont val="Tahoma"/>
        <family val="2"/>
        <charset val="204"/>
      </rPr>
      <t>б,k</t>
    </r>
    <r>
      <rPr>
        <sz val="10"/>
        <color theme="1"/>
        <rFont val="Tahoma"/>
        <family val="2"/>
        <charset val="204"/>
      </rPr>
      <t>)</t>
    </r>
  </si>
  <si>
    <t>4.2.1</t>
  </si>
  <si>
    <t>Наименование гарантирующего поставщика</t>
  </si>
  <si>
    <t>4.2.2</t>
  </si>
  <si>
    <r>
      <t>Среднеарифметическая величина из значений цен (тарифов) на электрическую энергию (мощность), поставляемую покупателям на розничном рынке, функционирующем в поселении или городском округе, на территории которого находится система теплоснабжения, в базовом (2015) году для категории потребителей, установленной технико-экономическими параметрами работы котельных и тепловых сетей, без НДС, руб./кВтч (</t>
    </r>
    <r>
      <rPr>
        <b/>
        <sz val="11"/>
        <color theme="1"/>
        <rFont val="Tahoma"/>
        <family val="2"/>
        <charset val="204"/>
      </rPr>
      <t>ЦЭ</t>
    </r>
    <r>
      <rPr>
        <b/>
        <vertAlign val="subscript"/>
        <sz val="11"/>
        <color theme="1"/>
        <rFont val="Tahoma"/>
        <family val="2"/>
        <charset val="204"/>
      </rPr>
      <t>б</t>
    </r>
    <r>
      <rPr>
        <sz val="10"/>
        <color theme="1"/>
        <rFont val="Tahoma"/>
        <family val="2"/>
        <charset val="204"/>
      </rPr>
      <t>)</t>
    </r>
  </si>
  <si>
    <t>4.2.3</t>
  </si>
  <si>
    <r>
      <t>Общая максимальная мощность энергопринимающих устройств котельной с использованием газа, кВт (</t>
    </r>
    <r>
      <rPr>
        <b/>
        <i/>
        <sz val="11"/>
        <color theme="1"/>
        <rFont val="Tahoma"/>
        <family val="2"/>
        <charset val="204"/>
      </rPr>
      <t>Э</t>
    </r>
    <r>
      <rPr>
        <b/>
        <i/>
        <vertAlign val="subscript"/>
        <sz val="11"/>
        <color theme="1"/>
        <rFont val="Tahoma"/>
        <family val="2"/>
        <charset val="204"/>
      </rPr>
      <t>k</t>
    </r>
    <r>
      <rPr>
        <i/>
        <sz val="10"/>
        <color theme="1"/>
        <rFont val="Tahoma"/>
        <family val="2"/>
        <charset val="204"/>
      </rPr>
      <t>)</t>
    </r>
  </si>
  <si>
    <t>4.2.4</t>
  </si>
  <si>
    <r>
      <t>Продолжительность годовой работы оборудования котельной с учетом коэффициента готовности, ч (</t>
    </r>
    <r>
      <rPr>
        <b/>
        <sz val="11"/>
        <color theme="1"/>
        <rFont val="Tahoma"/>
        <family val="2"/>
        <charset val="204"/>
      </rPr>
      <t>ГР</t>
    </r>
    <r>
      <rPr>
        <sz val="10"/>
        <color theme="1"/>
        <rFont val="Tahoma"/>
        <family val="2"/>
        <charset val="204"/>
      </rPr>
      <t>)</t>
    </r>
  </si>
  <si>
    <t>4.2.5</t>
  </si>
  <si>
    <r>
      <t>Коэффициент использования установленной тепловой мощности котельной (</t>
    </r>
    <r>
      <rPr>
        <b/>
        <i/>
        <sz val="11"/>
        <color theme="1"/>
        <rFont val="Tahoma"/>
        <family val="2"/>
        <charset val="204"/>
      </rPr>
      <t>КИУМ</t>
    </r>
    <r>
      <rPr>
        <i/>
        <sz val="10"/>
        <color theme="1"/>
        <rFont val="Tahoma"/>
        <family val="2"/>
        <charset val="204"/>
      </rPr>
      <t>)</t>
    </r>
  </si>
  <si>
    <t>Таблица ТЭП (VI)</t>
  </si>
  <si>
    <t>4.3</t>
  </si>
  <si>
    <r>
      <t>Расходы на водоподготовку и водоотведение котельной в базовом (2015) году, тыс. руб. (</t>
    </r>
    <r>
      <rPr>
        <b/>
        <sz val="11"/>
        <color theme="1"/>
        <rFont val="Tahoma"/>
        <family val="2"/>
        <charset val="204"/>
      </rPr>
      <t>РВ</t>
    </r>
    <r>
      <rPr>
        <b/>
        <vertAlign val="subscript"/>
        <sz val="11"/>
        <color theme="1"/>
        <rFont val="Tahoma"/>
        <family val="2"/>
        <charset val="204"/>
      </rPr>
      <t>б</t>
    </r>
    <r>
      <rPr>
        <sz val="10"/>
        <color theme="1"/>
        <rFont val="Tahoma"/>
        <family val="2"/>
        <charset val="204"/>
      </rPr>
      <t>)</t>
    </r>
  </si>
  <si>
    <t>4.3.1</t>
  </si>
  <si>
    <t>4.3.2</t>
  </si>
  <si>
    <t>Тариф на питьевую воду (питьевое водоснабжение), действующий на день окончания базового (2015) года, без НДС, руб./куб. м</t>
  </si>
  <si>
    <t>4.3.3</t>
  </si>
  <si>
    <t>4.3.4</t>
  </si>
  <si>
    <t>Тариф на водоотведение, действующий на день окончания базового (2015) года, без НДС, руб./куб. м</t>
  </si>
  <si>
    <t>4.3.5</t>
  </si>
  <si>
    <t>Расход воды на водоподготовку, куб.м/год</t>
  </si>
  <si>
    <t>4.3.6</t>
  </si>
  <si>
    <t>Расход воды на собственные нужды котельной, куб.м/год</t>
  </si>
  <si>
    <t>4.3.7</t>
  </si>
  <si>
    <t>Объем водоотведения, куб.м/год</t>
  </si>
  <si>
    <t>4.4</t>
  </si>
  <si>
    <r>
      <t>Расходы на оплату труда персонала котельной с использованием газа в базовом (2015) году, тыс. руб. (</t>
    </r>
    <r>
      <rPr>
        <b/>
        <sz val="11"/>
        <color theme="1"/>
        <rFont val="Tahoma"/>
        <family val="2"/>
        <charset val="204"/>
      </rPr>
      <t>РП</t>
    </r>
    <r>
      <rPr>
        <b/>
        <vertAlign val="subscript"/>
        <sz val="11"/>
        <color theme="1"/>
        <rFont val="Tahoma"/>
        <family val="2"/>
        <charset val="204"/>
      </rPr>
      <t>б,k</t>
    </r>
    <r>
      <rPr>
        <sz val="10"/>
        <color theme="1"/>
        <rFont val="Tahoma"/>
        <family val="2"/>
        <charset val="204"/>
      </rPr>
      <t>)</t>
    </r>
  </si>
  <si>
    <t>4.4.1</t>
  </si>
  <si>
    <t>Заработная плата сотрудников котельной, производящей тепловую энергию с использованием газа, в базовом (2015) году, тыс. руб.</t>
  </si>
  <si>
    <t>4.4.2</t>
  </si>
  <si>
    <r>
      <t>Расходы на уплату в базовом (2015) году страховых взносов по персоналу котельной, определяемые в соответствии с требованиями законодательства Российской Федерации о страховых взносах исходя из расходов на оплату труда персонала котельной, тыс. руб. (</t>
    </r>
    <r>
      <rPr>
        <b/>
        <sz val="11"/>
        <color theme="1"/>
        <rFont val="Tahoma"/>
        <family val="2"/>
        <charset val="204"/>
      </rPr>
      <t>Р</t>
    </r>
    <r>
      <rPr>
        <b/>
        <vertAlign val="subscript"/>
        <sz val="11"/>
        <color theme="1"/>
        <rFont val="Tahoma"/>
        <family val="2"/>
        <charset val="204"/>
      </rPr>
      <t>б,k</t>
    </r>
    <r>
      <rPr>
        <b/>
        <vertAlign val="superscript"/>
        <sz val="11"/>
        <color theme="1"/>
        <rFont val="Tahoma"/>
        <family val="2"/>
        <charset val="204"/>
      </rPr>
      <t>СВ</t>
    </r>
    <r>
      <rPr>
        <sz val="10"/>
        <color theme="1"/>
        <rFont val="Tahoma"/>
        <family val="2"/>
        <charset val="204"/>
      </rPr>
      <t>)</t>
    </r>
  </si>
  <si>
    <t>4.5</t>
  </si>
  <si>
    <r>
      <t>Иные прочие расходы при производстве тепловой энергии котельной в i-м расчетном периоде регулирования, тыс. руб. (</t>
    </r>
    <r>
      <rPr>
        <b/>
        <sz val="11"/>
        <color theme="1"/>
        <rFont val="Tahoma"/>
        <family val="2"/>
        <charset val="204"/>
      </rPr>
      <t>ПР</t>
    </r>
    <r>
      <rPr>
        <b/>
        <vertAlign val="subscript"/>
        <sz val="11"/>
        <color theme="1"/>
        <rFont val="Tahoma"/>
        <family val="2"/>
        <charset val="204"/>
      </rPr>
      <t>i</t>
    </r>
    <r>
      <rPr>
        <b/>
        <vertAlign val="superscript"/>
        <sz val="11"/>
        <color theme="1"/>
        <rFont val="Tahoma"/>
        <family val="2"/>
        <charset val="204"/>
      </rPr>
      <t>иные</t>
    </r>
    <r>
      <rPr>
        <sz val="11"/>
        <color theme="1"/>
        <rFont val="Tahoma"/>
        <family val="2"/>
        <charset val="204"/>
      </rPr>
      <t>)</t>
    </r>
  </si>
  <si>
    <t>5</t>
  </si>
  <si>
    <t>Параметры, использованные при расчете составляющей предельного уровня цены на тепловую энергию (мощность), обеспечивающей создание резерва по сомнительным долгам в i-м расчетном периоде регулирования</t>
  </si>
  <si>
    <t>5.1</t>
  </si>
  <si>
    <r>
      <t>Коэффициент, отражающий размер резерва по сомнительным долгам (</t>
    </r>
    <r>
      <rPr>
        <b/>
        <sz val="11"/>
        <color theme="1"/>
        <rFont val="Tahoma"/>
        <family val="2"/>
        <charset val="204"/>
      </rPr>
      <t>k</t>
    </r>
    <r>
      <rPr>
        <b/>
        <vertAlign val="superscript"/>
        <sz val="11"/>
        <color theme="1"/>
        <rFont val="Tahoma"/>
        <family val="2"/>
        <charset val="204"/>
      </rPr>
      <t>РД</t>
    </r>
    <r>
      <rPr>
        <sz val="10"/>
        <color theme="1"/>
        <rFont val="Tahoma"/>
        <family val="2"/>
        <charset val="204"/>
      </rPr>
      <t>)</t>
    </r>
  </si>
  <si>
    <t>6</t>
  </si>
  <si>
    <t>Параметры, использованные при расчете составляющей предельного уровня цены на тепловую энергию (мощность), обеспечивающей учет отклонений фактических показателей от прогнозных показателей, используемых при расчете предельного уровня цены на тепловую энергию (мощность), в i-м расчетном периоде регулирования</t>
  </si>
  <si>
    <t>6.1</t>
  </si>
  <si>
    <r>
      <t xml:space="preserve">Составляющая предельного уровня цены на тепловую энергию (мощность), обеспечивающая учет отклонений фактических показателей от прогнозных показателей при расчете составляющей предельного уровня цены на тепловую энергию (мощность), обеспечивающей компенсацию расходов на топливо при производстве тепловой энергии котельной в (i-2)-м расчетном периоде регулирования, определяемой в  i-м расчетном периоде регулирования, руб./Гкал </t>
    </r>
    <r>
      <rPr>
        <sz val="11"/>
        <color theme="1"/>
        <rFont val="Tahoma"/>
        <family val="2"/>
        <charset val="204"/>
      </rPr>
      <t>(</t>
    </r>
    <r>
      <rPr>
        <b/>
        <sz val="11"/>
        <color theme="1"/>
        <rFont val="Tahoma"/>
        <family val="2"/>
        <charset val="204"/>
      </rPr>
      <t>ΔPT</t>
    </r>
    <r>
      <rPr>
        <b/>
        <vertAlign val="subscript"/>
        <sz val="11"/>
        <color theme="1"/>
        <rFont val="Tahoma"/>
        <family val="2"/>
        <charset val="204"/>
      </rPr>
      <t>i-2</t>
    </r>
    <r>
      <rPr>
        <sz val="11"/>
        <color theme="1"/>
        <rFont val="Tahoma"/>
        <family val="2"/>
        <charset val="204"/>
      </rPr>
      <t>)</t>
    </r>
  </si>
  <si>
    <t>6.1.1</t>
  </si>
  <si>
    <r>
      <t>Фактическая цена на k-й вид топлива, используемый при производстве тепловой энергии котельной, с учетом затрат на его доставку, сложившаяся в системе теплоснабжения в (i-2)-м расчетном периоде регулирования, без НДС,  руб./т н. т. (руб./тыс. куб. м) (</t>
    </r>
    <r>
      <rPr>
        <b/>
        <sz val="11"/>
        <color theme="1"/>
        <rFont val="Tahoma"/>
        <family val="2"/>
        <charset val="204"/>
      </rPr>
      <t>ЦТ</t>
    </r>
    <r>
      <rPr>
        <b/>
        <vertAlign val="subscript"/>
        <sz val="11"/>
        <color theme="1"/>
        <rFont val="Tahoma"/>
        <family val="2"/>
        <charset val="204"/>
      </rPr>
      <t>i-2,k</t>
    </r>
    <r>
      <rPr>
        <b/>
        <vertAlign val="superscript"/>
        <sz val="11"/>
        <color theme="1"/>
        <rFont val="Tahoma"/>
        <family val="2"/>
        <charset val="204"/>
      </rPr>
      <t>ф, нат.</t>
    </r>
    <r>
      <rPr>
        <sz val="10"/>
        <color theme="1"/>
        <rFont val="Tahoma"/>
        <family val="2"/>
        <charset val="204"/>
      </rPr>
      <t>)</t>
    </r>
  </si>
  <si>
    <t>6.2</t>
  </si>
  <si>
    <r>
      <t>Составляющая предельного уровня цены на тепловую энергию (мощность), обеспечивающая учет отклонений фактических показателей от прогнозных показателей при расчете составляющей предельного уровня цены на тепловую энергию (мощность), обеспечивающей компенсацию расходов на уплату налогов  в (i-2)-м расчетном периоде регулирования, определяемой в  i-м расчетном периоде регулирования, руб./Гкал (</t>
    </r>
    <r>
      <rPr>
        <b/>
        <sz val="11"/>
        <color theme="1"/>
        <rFont val="Tahoma"/>
        <family val="2"/>
        <charset val="204"/>
      </rPr>
      <t>ΔH</t>
    </r>
    <r>
      <rPr>
        <b/>
        <vertAlign val="subscript"/>
        <sz val="11"/>
        <color theme="1"/>
        <rFont val="Tahoma"/>
        <family val="2"/>
        <charset val="204"/>
      </rPr>
      <t>i-2</t>
    </r>
    <r>
      <rPr>
        <sz val="10"/>
        <color theme="1"/>
        <rFont val="Tahoma"/>
        <family val="2"/>
        <charset val="204"/>
      </rPr>
      <t>)</t>
    </r>
  </si>
  <si>
    <t>6.2.1</t>
  </si>
  <si>
    <r>
      <t>Фактическая ставка налога на прибыль от деятельности, связанной с производством и поставкой тепловой энергии (мощности), установленная в соответствии с законодательством Российской Федерации о налогах и сборах и действующая в (i-2)-м расчетном периоде регулирования, % 
(</t>
    </r>
    <r>
      <rPr>
        <b/>
        <sz val="11"/>
        <color theme="1"/>
        <rFont val="Tahoma"/>
        <family val="2"/>
        <charset val="204"/>
      </rPr>
      <t>t</t>
    </r>
    <r>
      <rPr>
        <b/>
        <vertAlign val="subscript"/>
        <sz val="11"/>
        <color theme="1"/>
        <rFont val="Tahoma"/>
        <family val="2"/>
        <charset val="204"/>
      </rPr>
      <t>i-2</t>
    </r>
    <r>
      <rPr>
        <b/>
        <vertAlign val="superscript"/>
        <sz val="11"/>
        <color theme="1"/>
        <rFont val="Tahoma"/>
        <family val="2"/>
        <charset val="204"/>
      </rPr>
      <t>п</t>
    </r>
    <r>
      <rPr>
        <sz val="10"/>
        <color theme="1"/>
        <rFont val="Tahoma"/>
        <family val="2"/>
        <charset val="204"/>
      </rPr>
      <t>)</t>
    </r>
  </si>
  <si>
    <t>6.2.2</t>
  </si>
  <si>
    <r>
      <t>Фактическая ставка налога на имущество, установленная в соответствующем субъекте Российской Федерации (без учета специальных льгот по налогу на имущество организаций) в соответствии с законодательством Российской Федерации о налогах и сборах и действующая в (i-2)-м расчетном периоде регулирования, % (</t>
    </r>
    <r>
      <rPr>
        <b/>
        <sz val="11"/>
        <color theme="1"/>
        <rFont val="Tahoma"/>
        <family val="2"/>
        <charset val="204"/>
      </rPr>
      <t>t</t>
    </r>
    <r>
      <rPr>
        <b/>
        <vertAlign val="subscript"/>
        <sz val="11"/>
        <color theme="1"/>
        <rFont val="Tahoma"/>
        <family val="2"/>
        <charset val="204"/>
      </rPr>
      <t>i-2</t>
    </r>
    <r>
      <rPr>
        <b/>
        <vertAlign val="superscript"/>
        <sz val="11"/>
        <color theme="1"/>
        <rFont val="Tahoma"/>
        <family val="2"/>
        <charset val="204"/>
      </rPr>
      <t>им</t>
    </r>
    <r>
      <rPr>
        <sz val="10"/>
        <color theme="1"/>
        <rFont val="Tahoma"/>
        <family val="2"/>
        <charset val="204"/>
      </rPr>
      <t>)</t>
    </r>
  </si>
  <si>
    <t>6.2.3</t>
  </si>
  <si>
    <r>
      <t>Фактическая ставка земельного налога, установленная в соответствии с законодательством Российской Федерации о налогах и сборах и нормативными правовыми актами представительных органов муниципального образования, на территории которого находится система теплоснабжения, и действующая в (i-2)-м расчетном периоде регулирования, % 
(</t>
    </r>
    <r>
      <rPr>
        <b/>
        <sz val="11"/>
        <color theme="1"/>
        <rFont val="Tahoma"/>
        <family val="2"/>
        <charset val="204"/>
      </rPr>
      <t>t</t>
    </r>
    <r>
      <rPr>
        <b/>
        <vertAlign val="subscript"/>
        <sz val="11"/>
        <color theme="1"/>
        <rFont val="Tahoma"/>
        <family val="2"/>
        <charset val="204"/>
      </rPr>
      <t>i-2</t>
    </r>
    <r>
      <rPr>
        <b/>
        <vertAlign val="superscript"/>
        <sz val="11"/>
        <color theme="1"/>
        <rFont val="Tahoma"/>
        <family val="2"/>
        <charset val="204"/>
      </rPr>
      <t>з</t>
    </r>
    <r>
      <rPr>
        <sz val="10"/>
        <color theme="1"/>
        <rFont val="Tahoma"/>
        <family val="2"/>
        <charset val="204"/>
      </rPr>
      <t>)</t>
    </r>
  </si>
  <si>
    <t>7</t>
  </si>
  <si>
    <r>
      <t>Объем полезного отпуска тепловой энергии котельной,  тыс. Гкал (</t>
    </r>
    <r>
      <rPr>
        <b/>
        <sz val="11"/>
        <color theme="1"/>
        <rFont val="Tahoma"/>
        <family val="2"/>
        <charset val="204"/>
      </rPr>
      <t>Q</t>
    </r>
    <r>
      <rPr>
        <b/>
        <vertAlign val="superscript"/>
        <sz val="11"/>
        <color theme="1"/>
        <rFont val="Tahoma"/>
        <family val="2"/>
        <charset val="204"/>
      </rPr>
      <t>ПО</t>
    </r>
    <r>
      <rPr>
        <b/>
        <sz val="10"/>
        <color theme="1"/>
        <rFont val="Tahoma"/>
        <family val="2"/>
        <charset val="204"/>
      </rPr>
      <t>)</t>
    </r>
  </si>
  <si>
    <t>7.1</t>
  </si>
  <si>
    <r>
      <t>Установленная тепловая мощность котельной, Гкал/ч (</t>
    </r>
    <r>
      <rPr>
        <b/>
        <i/>
        <sz val="11"/>
        <color theme="1"/>
        <rFont val="Tahoma"/>
        <family val="2"/>
        <charset val="204"/>
      </rPr>
      <t>p</t>
    </r>
    <r>
      <rPr>
        <i/>
        <sz val="10"/>
        <color theme="1"/>
        <rFont val="Tahoma"/>
        <family val="2"/>
        <charset val="204"/>
      </rPr>
      <t>)</t>
    </r>
  </si>
  <si>
    <t>7.2</t>
  </si>
  <si>
    <r>
      <t>Коэффициент готовности, учитывающий продолжительность годовой работы оборудования (</t>
    </r>
    <r>
      <rPr>
        <b/>
        <i/>
        <sz val="11"/>
        <color theme="1"/>
        <rFont val="Tahoma"/>
        <family val="2"/>
        <charset val="204"/>
      </rPr>
      <t>К</t>
    </r>
    <r>
      <rPr>
        <b/>
        <i/>
        <vertAlign val="subscript"/>
        <sz val="11"/>
        <color theme="1"/>
        <rFont val="Tahoma"/>
        <family val="2"/>
        <charset val="204"/>
      </rPr>
      <t>r</t>
    </r>
    <r>
      <rPr>
        <i/>
        <sz val="10"/>
        <color theme="1"/>
        <rFont val="Tahoma"/>
        <family val="2"/>
        <charset val="204"/>
      </rPr>
      <t>)</t>
    </r>
  </si>
  <si>
    <t>7.3</t>
  </si>
  <si>
    <r>
      <t>Коэффициент использования установленной тепловой мощности котельной (</t>
    </r>
    <r>
      <rPr>
        <b/>
        <i/>
        <sz val="11"/>
        <rFont val="Tahoma"/>
        <family val="2"/>
        <charset val="204"/>
      </rPr>
      <t>КИУМ</t>
    </r>
    <r>
      <rPr>
        <i/>
        <sz val="10"/>
        <rFont val="Tahoma"/>
        <family val="2"/>
        <charset val="204"/>
      </rPr>
      <t>)</t>
    </r>
  </si>
  <si>
    <t>8</t>
  </si>
  <si>
    <r>
      <t>Прогнозный индекс цен производителей промышленной продукции (накопленным итогом), % (</t>
    </r>
    <r>
      <rPr>
        <b/>
        <sz val="11"/>
        <rFont val="Tahoma"/>
        <family val="2"/>
        <charset val="204"/>
      </rPr>
      <t>ИЦП</t>
    </r>
    <r>
      <rPr>
        <b/>
        <vertAlign val="subscript"/>
        <sz val="11"/>
        <rFont val="Tahoma"/>
        <family val="2"/>
        <charset val="204"/>
      </rPr>
      <t>i</t>
    </r>
    <r>
      <rPr>
        <b/>
        <sz val="10"/>
        <rFont val="Tahoma"/>
        <family val="2"/>
        <charset val="204"/>
      </rPr>
      <t>)</t>
    </r>
  </si>
  <si>
    <t>8.1</t>
  </si>
  <si>
    <r>
      <t>Индекс цен производителей промышленной продукции (в среднем за год к предыдущему году), % г/г (</t>
    </r>
    <r>
      <rPr>
        <b/>
        <sz val="11"/>
        <color indexed="8"/>
        <rFont val="Tahoma"/>
        <family val="2"/>
        <charset val="204"/>
      </rPr>
      <t>ИЦП</t>
    </r>
    <r>
      <rPr>
        <b/>
        <vertAlign val="superscript"/>
        <sz val="11"/>
        <color indexed="8"/>
        <rFont val="Tahoma"/>
        <family val="2"/>
        <charset val="204"/>
      </rPr>
      <t>п</t>
    </r>
    <r>
      <rPr>
        <b/>
        <vertAlign val="subscript"/>
        <sz val="11"/>
        <color indexed="8"/>
        <rFont val="Tahoma"/>
        <family val="2"/>
        <charset val="204"/>
      </rPr>
      <t>б+1</t>
    </r>
    <r>
      <rPr>
        <b/>
        <sz val="11"/>
        <color indexed="8"/>
        <rFont val="Tahoma"/>
        <family val="2"/>
        <charset val="204"/>
      </rPr>
      <t>, ИЦП</t>
    </r>
    <r>
      <rPr>
        <b/>
        <vertAlign val="superscript"/>
        <sz val="11"/>
        <color indexed="8"/>
        <rFont val="Tahoma"/>
        <family val="2"/>
        <charset val="204"/>
      </rPr>
      <t>п</t>
    </r>
    <r>
      <rPr>
        <b/>
        <vertAlign val="subscript"/>
        <sz val="11"/>
        <color indexed="8"/>
        <rFont val="Tahoma"/>
        <family val="2"/>
        <charset val="204"/>
      </rPr>
      <t>б+2</t>
    </r>
    <r>
      <rPr>
        <b/>
        <sz val="11"/>
        <color indexed="8"/>
        <rFont val="Tahoma"/>
        <family val="2"/>
        <charset val="204"/>
      </rPr>
      <t>,…,ИЦП</t>
    </r>
    <r>
      <rPr>
        <b/>
        <vertAlign val="superscript"/>
        <sz val="11"/>
        <color indexed="8"/>
        <rFont val="Tahoma"/>
        <family val="2"/>
        <charset val="204"/>
      </rPr>
      <t>п</t>
    </r>
    <r>
      <rPr>
        <b/>
        <vertAlign val="subscript"/>
        <sz val="11"/>
        <color indexed="8"/>
        <rFont val="Tahoma"/>
        <family val="2"/>
        <charset val="204"/>
      </rPr>
      <t>i</t>
    </r>
    <r>
      <rPr>
        <sz val="10"/>
        <color indexed="8"/>
        <rFont val="Tahoma"/>
        <family val="2"/>
        <charset val="204"/>
      </rPr>
      <t>)</t>
    </r>
  </si>
  <si>
    <t>Год</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</si>
</sst>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0.000"/>
    <numFmt numFmtId="165" formatCode="#,##0.0"/>
    <numFmt numFmtId="166" formatCode="0.0%"/>
  </numFmts>
  <fonts count="28" x14ac:knownFonts="1">
    <font>
      <sz val="11"/>
      <color theme="1"/>
      <name val="Calibri"/>
      <family val="2"/>
      <charset val="204"/>
      <scheme val="minor"/>
    </font>
    <font>
      <sz val="11"/>
      <color theme="1"/>
      <name val="Calibri"/>
      <family val="2"/>
      <charset val="204"/>
      <scheme val="minor"/>
    </font>
    <font>
      <sz val="11"/>
      <color rgb="FF000000"/>
      <name val="Calibri"/>
      <family val="2"/>
      <charset val="204"/>
    </font>
    <font>
      <sz val="10"/>
      <color indexed="8"/>
      <name val="Tahoma"/>
      <family val="2"/>
      <charset val="204"/>
    </font>
    <font>
      <b/>
      <sz val="11"/>
      <color indexed="8"/>
      <name val="Tahoma"/>
      <family val="2"/>
      <charset val="204"/>
    </font>
    <font>
      <b/>
      <sz val="10"/>
      <color indexed="8"/>
      <name val="Tahoma"/>
      <family val="2"/>
      <charset val="204"/>
    </font>
    <font>
      <b/>
      <sz val="11"/>
      <color theme="1"/>
      <name val="Tahoma"/>
      <family val="2"/>
      <charset val="204"/>
    </font>
    <font>
      <b/>
      <vertAlign val="subscript"/>
      <sz val="11"/>
      <color theme="1"/>
      <name val="Tahoma"/>
      <family val="2"/>
      <charset val="204"/>
    </font>
    <font>
      <sz val="10"/>
      <color theme="1"/>
      <name val="Tahoma"/>
      <family val="2"/>
      <charset val="204"/>
    </font>
    <font>
      <sz val="11"/>
      <color theme="1"/>
      <name val="Tahoma"/>
      <family val="2"/>
      <charset val="204"/>
    </font>
    <font>
      <b/>
      <sz val="11"/>
      <color theme="1"/>
      <name val="Calibri"/>
      <family val="2"/>
      <charset val="204"/>
    </font>
    <font>
      <b/>
      <vertAlign val="superscript"/>
      <sz val="11"/>
      <color theme="1"/>
      <name val="Tahoma"/>
      <family val="2"/>
      <charset val="204"/>
    </font>
    <font>
      <i/>
      <sz val="10"/>
      <color indexed="8"/>
      <name val="Tahoma"/>
      <family val="2"/>
      <charset val="204"/>
    </font>
    <font>
      <b/>
      <i/>
      <sz val="11"/>
      <color theme="1"/>
      <name val="Tahoma"/>
      <family val="2"/>
      <charset val="204"/>
    </font>
    <font>
      <b/>
      <i/>
      <vertAlign val="subscript"/>
      <sz val="11"/>
      <color theme="1"/>
      <name val="Tahoma"/>
      <family val="2"/>
      <charset val="204"/>
    </font>
    <font>
      <i/>
      <sz val="10"/>
      <color theme="1"/>
      <name val="Tahoma"/>
      <family val="2"/>
      <charset val="204"/>
    </font>
    <font>
      <i/>
      <sz val="11"/>
      <color theme="1"/>
      <name val="Tahoma"/>
      <family val="2"/>
      <charset val="204"/>
    </font>
    <font>
      <b/>
      <i/>
      <vertAlign val="superscript"/>
      <sz val="11"/>
      <color theme="1"/>
      <name val="Tahoma"/>
      <family val="2"/>
      <charset val="204"/>
    </font>
    <font>
      <sz val="10"/>
      <name val="Tahoma"/>
      <family val="2"/>
      <charset val="204"/>
    </font>
    <font>
      <b/>
      <sz val="10"/>
      <color theme="1"/>
      <name val="Tahoma"/>
      <family val="2"/>
      <charset val="204"/>
    </font>
    <font>
      <b/>
      <i/>
      <sz val="11"/>
      <name val="Tahoma"/>
      <family val="2"/>
      <charset val="204"/>
    </font>
    <font>
      <i/>
      <sz val="10"/>
      <name val="Tahoma"/>
      <family val="2"/>
      <charset val="204"/>
    </font>
    <font>
      <sz val="10"/>
      <name val="Arial Cyr"/>
      <charset val="204"/>
    </font>
    <font>
      <b/>
      <sz val="10"/>
      <name val="Tahoma"/>
      <family val="2"/>
      <charset val="204"/>
    </font>
    <font>
      <b/>
      <sz val="11"/>
      <name val="Tahoma"/>
      <family val="2"/>
      <charset val="204"/>
    </font>
    <font>
      <b/>
      <vertAlign val="subscript"/>
      <sz val="11"/>
      <name val="Tahoma"/>
      <family val="2"/>
      <charset val="204"/>
    </font>
    <font>
      <b/>
      <vertAlign val="superscript"/>
      <sz val="11"/>
      <color indexed="8"/>
      <name val="Tahoma"/>
      <family val="2"/>
      <charset val="204"/>
    </font>
    <font>
      <b/>
      <vertAlign val="subscript"/>
      <sz val="11"/>
      <color indexed="8"/>
      <name val="Tahoma"/>
      <family val="2"/>
      <charset val="204"/>
    </font>
  </fonts>
  <fills count="3">
    <fill>
      <patternFill patternType="none"/>
    </fill>
    <fill>
      <patternFill patternType="gray125"/>
    </fill>
    <fill>
      <patternFill patternType="solid">
        <fgColor theme="0"/>
        <bgColor indexed="64"/>
      </patternFill>
    </fill>
  </fills>
  <borders count="24">
    <border>
      <left/>
      <right/>
      <top/>
      <bottom/>
      <diagonal/>
    </border>
    <border>
      <left/>
      <right/>
      <top/>
      <bottom style="medium">
        <color indexed="64"/>
      </bottom>
      <diagonal/>
    </border>
    <border>
      <left style="medium">
        <color indexed="64"/>
      </left>
      <right style="thin">
        <color auto="1"/>
      </right>
      <top style="medium">
        <color indexed="64"/>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auto="1"/>
      </right>
      <top style="medium">
        <color indexed="64"/>
      </top>
      <bottom style="thin">
        <color auto="1"/>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style="thin">
        <color indexed="64"/>
      </right>
      <top style="thin">
        <color indexed="64"/>
      </top>
      <bottom style="medium">
        <color indexed="64"/>
      </bottom>
      <diagonal/>
    </border>
    <border>
      <left style="medium">
        <color indexed="64"/>
      </left>
      <right/>
      <top/>
      <bottom/>
      <diagonal/>
    </border>
    <border>
      <left/>
      <right style="medium">
        <color indexed="64"/>
      </right>
      <top/>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
      <left/>
      <right/>
      <top style="medium">
        <color auto="1"/>
      </top>
      <bottom/>
      <diagonal/>
    </border>
  </borders>
  <cellStyleXfs count="4">
    <xf numFmtId="0" fontId="0" fillId="0" borderId="0"/>
    <xf numFmtId="9" fontId="1" fillId="0" borderId="0" applyFont="0" applyFill="0" applyBorder="0" applyAlignment="0" applyProtection="0"/>
    <xf numFmtId="0" fontId="1" fillId="0" borderId="0"/>
    <xf numFmtId="0" fontId="22" fillId="0" borderId="0"/>
  </cellStyleXfs>
  <cellXfs count="123">
    <xf numFmtId="0" fontId="0" fillId="0" borderId="0" xfId="0"/>
    <xf numFmtId="0" fontId="3" fillId="2" borderId="0" xfId="2" applyFont="1" applyFill="1" applyAlignment="1">
      <alignment wrapText="1"/>
    </xf>
    <xf numFmtId="0" fontId="4" fillId="2" borderId="0" xfId="2" applyFont="1" applyFill="1" applyBorder="1" applyAlignment="1">
      <alignment horizontal="center" vertical="center" wrapText="1"/>
    </xf>
    <xf numFmtId="0" fontId="3" fillId="2" borderId="0" xfId="2" applyFont="1" applyFill="1"/>
    <xf numFmtId="0" fontId="3" fillId="2" borderId="0" xfId="2" applyFont="1" applyFill="1" applyAlignment="1">
      <alignment horizontal="right"/>
    </xf>
    <xf numFmtId="14" fontId="3" fillId="2" borderId="0" xfId="2" applyNumberFormat="1" applyFont="1" applyFill="1" applyAlignment="1">
      <alignment horizontal="center" vertical="center" wrapText="1"/>
    </xf>
    <xf numFmtId="0" fontId="3" fillId="2" borderId="0" xfId="2" applyFont="1" applyFill="1" applyAlignment="1">
      <alignment horizontal="left" vertical="center" wrapText="1"/>
    </xf>
    <xf numFmtId="0" fontId="5" fillId="2" borderId="0" xfId="2" applyFont="1" applyFill="1" applyAlignment="1">
      <alignment horizontal="left" vertical="center"/>
    </xf>
    <xf numFmtId="0" fontId="3" fillId="2" borderId="0" xfId="2" applyFont="1" applyFill="1" applyAlignment="1">
      <alignment horizontal="center" vertical="center"/>
    </xf>
    <xf numFmtId="0" fontId="3" fillId="2" borderId="0" xfId="2" applyFont="1" applyFill="1" applyBorder="1" applyAlignment="1">
      <alignment wrapText="1"/>
    </xf>
    <xf numFmtId="0" fontId="3" fillId="2" borderId="0" xfId="2" applyFont="1" applyFill="1" applyBorder="1" applyAlignment="1">
      <alignment horizontal="left" vertical="center" wrapText="1"/>
    </xf>
    <xf numFmtId="0" fontId="3" fillId="2" borderId="0" xfId="2" applyNumberFormat="1" applyFont="1" applyFill="1" applyBorder="1" applyAlignment="1">
      <alignment horizontal="center" vertical="center" wrapText="1"/>
    </xf>
    <xf numFmtId="49" fontId="3" fillId="2" borderId="0" xfId="2" applyNumberFormat="1" applyFont="1" applyFill="1" applyBorder="1" applyAlignment="1">
      <alignment horizontal="center" vertical="center" wrapText="1"/>
    </xf>
    <xf numFmtId="0" fontId="3" fillId="2" borderId="0" xfId="2" applyFont="1" applyFill="1" applyBorder="1" applyAlignment="1">
      <alignment vertical="center" wrapText="1"/>
    </xf>
    <xf numFmtId="0" fontId="3" fillId="2" borderId="0" xfId="2" applyFont="1" applyFill="1" applyBorder="1" applyAlignment="1">
      <alignment horizontal="center" vertical="center" wrapText="1"/>
    </xf>
    <xf numFmtId="1" fontId="3" fillId="2" borderId="0" xfId="2" applyNumberFormat="1" applyFont="1" applyFill="1" applyBorder="1" applyAlignment="1">
      <alignment horizontal="center" vertical="center" wrapText="1"/>
    </xf>
    <xf numFmtId="4" fontId="3" fillId="2" borderId="0" xfId="2" applyNumberFormat="1" applyFont="1" applyFill="1" applyBorder="1" applyAlignment="1">
      <alignment horizontal="center" vertical="center" wrapText="1"/>
    </xf>
    <xf numFmtId="0" fontId="5" fillId="2" borderId="1" xfId="2" applyFont="1" applyFill="1" applyBorder="1" applyAlignment="1">
      <alignment horizontal="center" wrapText="1"/>
    </xf>
    <xf numFmtId="4" fontId="5" fillId="2" borderId="2" xfId="2" applyNumberFormat="1" applyFont="1" applyFill="1" applyBorder="1" applyAlignment="1">
      <alignment horizontal="center" vertical="center" wrapText="1"/>
    </xf>
    <xf numFmtId="4" fontId="5" fillId="2" borderId="3" xfId="2" applyNumberFormat="1" applyFont="1" applyFill="1" applyBorder="1" applyAlignment="1">
      <alignment horizontal="center" vertical="center" wrapText="1"/>
    </xf>
    <xf numFmtId="4" fontId="5" fillId="2" borderId="4" xfId="2" applyNumberFormat="1" applyFont="1" applyFill="1" applyBorder="1" applyAlignment="1">
      <alignment horizontal="center" vertical="center" wrapText="1"/>
    </xf>
    <xf numFmtId="0" fontId="5" fillId="2" borderId="5" xfId="2" applyFont="1" applyFill="1" applyBorder="1" applyAlignment="1">
      <alignment horizontal="center" vertical="center" wrapText="1"/>
    </xf>
    <xf numFmtId="0" fontId="5" fillId="2" borderId="6" xfId="2" applyFont="1" applyFill="1" applyBorder="1" applyAlignment="1">
      <alignment horizontal="center" vertical="center" wrapText="1"/>
    </xf>
    <xf numFmtId="0" fontId="5" fillId="2" borderId="7" xfId="2" applyFont="1" applyFill="1" applyBorder="1" applyAlignment="1">
      <alignment horizontal="center" vertical="center" wrapText="1"/>
    </xf>
    <xf numFmtId="49" fontId="3" fillId="2" borderId="5" xfId="2" applyNumberFormat="1" applyFont="1" applyFill="1" applyBorder="1" applyAlignment="1">
      <alignment horizontal="right" vertical="center" wrapText="1"/>
    </xf>
    <xf numFmtId="0" fontId="5" fillId="2" borderId="6" xfId="2" applyFont="1" applyFill="1" applyBorder="1" applyAlignment="1">
      <alignment vertical="center" wrapText="1"/>
    </xf>
    <xf numFmtId="4" fontId="5" fillId="2" borderId="7" xfId="2" applyNumberFormat="1" applyFont="1" applyFill="1" applyBorder="1" applyAlignment="1">
      <alignment horizontal="center" vertical="center" wrapText="1"/>
    </xf>
    <xf numFmtId="0" fontId="3" fillId="2" borderId="6" xfId="2" applyFont="1" applyFill="1" applyBorder="1" applyAlignment="1">
      <alignment horizontal="left" vertical="center" wrapText="1"/>
    </xf>
    <xf numFmtId="4" fontId="3" fillId="2" borderId="7" xfId="2" applyNumberFormat="1" applyFont="1" applyFill="1" applyBorder="1" applyAlignment="1">
      <alignment horizontal="center" vertical="center" wrapText="1"/>
    </xf>
    <xf numFmtId="49" fontId="3" fillId="2" borderId="8" xfId="2" applyNumberFormat="1" applyFont="1" applyFill="1" applyBorder="1" applyAlignment="1">
      <alignment horizontal="right" vertical="center" wrapText="1"/>
    </xf>
    <xf numFmtId="0" fontId="3" fillId="2" borderId="9" xfId="2" applyFont="1" applyFill="1" applyBorder="1" applyAlignment="1">
      <alignment horizontal="left" vertical="center" wrapText="1"/>
    </xf>
    <xf numFmtId="4" fontId="3" fillId="2" borderId="10" xfId="2" applyNumberFormat="1" applyFont="1" applyFill="1" applyBorder="1" applyAlignment="1">
      <alignment horizontal="center" vertical="center" wrapText="1"/>
    </xf>
    <xf numFmtId="4" fontId="5" fillId="2" borderId="11" xfId="2" applyNumberFormat="1" applyFont="1" applyFill="1" applyBorder="1" applyAlignment="1">
      <alignment horizontal="center" vertical="center" wrapText="1"/>
    </xf>
    <xf numFmtId="4" fontId="5" fillId="2" borderId="4" xfId="2" applyNumberFormat="1" applyFont="1" applyFill="1" applyBorder="1" applyAlignment="1">
      <alignment horizontal="left" vertical="center" wrapText="1"/>
    </xf>
    <xf numFmtId="3" fontId="5" fillId="2" borderId="12" xfId="2" applyNumberFormat="1" applyFont="1" applyFill="1" applyBorder="1" applyAlignment="1">
      <alignment horizontal="center" vertical="center" wrapText="1"/>
    </xf>
    <xf numFmtId="3" fontId="5" fillId="2" borderId="6" xfId="2" applyNumberFormat="1" applyFont="1" applyFill="1" applyBorder="1" applyAlignment="1">
      <alignment horizontal="center" vertical="center" wrapText="1"/>
    </xf>
    <xf numFmtId="3" fontId="5" fillId="2" borderId="7" xfId="2" applyNumberFormat="1" applyFont="1" applyFill="1" applyBorder="1" applyAlignment="1">
      <alignment horizontal="center" vertical="center" wrapText="1"/>
    </xf>
    <xf numFmtId="0" fontId="5" fillId="2" borderId="13" xfId="2" applyFont="1" applyFill="1" applyBorder="1" applyAlignment="1">
      <alignment horizontal="left" vertical="center" wrapText="1"/>
    </xf>
    <xf numFmtId="0" fontId="5" fillId="2" borderId="14" xfId="2" applyFont="1" applyFill="1" applyBorder="1" applyAlignment="1">
      <alignment horizontal="left" vertical="center" wrapText="1"/>
    </xf>
    <xf numFmtId="0" fontId="3" fillId="2" borderId="12" xfId="2" applyFont="1" applyFill="1" applyBorder="1" applyAlignment="1">
      <alignment horizontal="left" vertical="center" wrapText="1" indent="2"/>
    </xf>
    <xf numFmtId="4" fontId="3" fillId="2" borderId="6" xfId="2" applyNumberFormat="1" applyFont="1" applyFill="1" applyBorder="1" applyAlignment="1">
      <alignment horizontal="center" vertical="center" wrapText="1"/>
    </xf>
    <xf numFmtId="0" fontId="3" fillId="2" borderId="7" xfId="2" applyFont="1" applyFill="1" applyBorder="1" applyAlignment="1">
      <alignment horizontal="left" vertical="center" wrapText="1"/>
    </xf>
    <xf numFmtId="0" fontId="3" fillId="2" borderId="6" xfId="2" applyNumberFormat="1" applyFont="1" applyFill="1" applyBorder="1" applyAlignment="1">
      <alignment horizontal="center" vertical="center" wrapText="1"/>
    </xf>
    <xf numFmtId="10" fontId="3" fillId="2" borderId="6" xfId="1" applyNumberFormat="1" applyFont="1" applyFill="1" applyBorder="1" applyAlignment="1">
      <alignment horizontal="center" vertical="center" wrapText="1"/>
    </xf>
    <xf numFmtId="0" fontId="12" fillId="2" borderId="12" xfId="2" applyFont="1" applyFill="1" applyBorder="1" applyAlignment="1">
      <alignment horizontal="left" vertical="center" wrapText="1" indent="2"/>
    </xf>
    <xf numFmtId="4" fontId="3" fillId="2" borderId="6" xfId="2" applyNumberFormat="1" applyFont="1" applyFill="1" applyBorder="1" applyAlignment="1">
      <alignment horizontal="center" vertical="center"/>
    </xf>
    <xf numFmtId="3" fontId="3" fillId="2" borderId="6" xfId="2" applyNumberFormat="1" applyFont="1" applyFill="1" applyBorder="1" applyAlignment="1">
      <alignment horizontal="center" vertical="center"/>
    </xf>
    <xf numFmtId="0" fontId="3" fillId="2" borderId="15" xfId="2" applyFont="1" applyFill="1" applyBorder="1" applyAlignment="1">
      <alignment horizontal="left" vertical="center" wrapText="1" indent="2"/>
    </xf>
    <xf numFmtId="4" fontId="3" fillId="2" borderId="9" xfId="2" applyNumberFormat="1" applyFont="1" applyFill="1" applyBorder="1" applyAlignment="1">
      <alignment horizontal="center" vertical="center" wrapText="1"/>
    </xf>
    <xf numFmtId="0" fontId="3" fillId="2" borderId="10" xfId="2" applyFont="1" applyFill="1" applyBorder="1" applyAlignment="1">
      <alignment horizontal="left" vertical="center" wrapText="1"/>
    </xf>
    <xf numFmtId="49" fontId="3" fillId="2" borderId="16" xfId="2" applyNumberFormat="1" applyFont="1" applyFill="1" applyBorder="1" applyAlignment="1">
      <alignment horizontal="right" vertical="center" wrapText="1"/>
    </xf>
    <xf numFmtId="0" fontId="3" fillId="2" borderId="0" xfId="2" applyFont="1" applyFill="1" applyBorder="1" applyAlignment="1">
      <alignment horizontal="left" vertical="center" wrapText="1" indent="2"/>
    </xf>
    <xf numFmtId="0" fontId="3" fillId="2" borderId="17" xfId="2" applyFont="1" applyFill="1" applyBorder="1" applyAlignment="1">
      <alignment horizontal="left" vertical="center" wrapText="1"/>
    </xf>
    <xf numFmtId="49" fontId="3" fillId="2" borderId="2" xfId="2" applyNumberFormat="1" applyFont="1" applyFill="1" applyBorder="1" applyAlignment="1">
      <alignment horizontal="right" vertical="center" wrapText="1"/>
    </xf>
    <xf numFmtId="0" fontId="5" fillId="2" borderId="18" xfId="2" applyFont="1" applyFill="1" applyBorder="1" applyAlignment="1">
      <alignment horizontal="left" vertical="center" wrapText="1"/>
    </xf>
    <xf numFmtId="0" fontId="5" fillId="2" borderId="19" xfId="2" applyFont="1" applyFill="1" applyBorder="1" applyAlignment="1">
      <alignment horizontal="left" vertical="center" wrapText="1"/>
    </xf>
    <xf numFmtId="49" fontId="3" fillId="2" borderId="6" xfId="2" applyNumberFormat="1" applyFont="1" applyFill="1" applyBorder="1" applyAlignment="1">
      <alignment horizontal="center" vertical="center" wrapText="1"/>
    </xf>
    <xf numFmtId="0" fontId="3" fillId="2" borderId="6" xfId="2" applyFont="1" applyFill="1" applyBorder="1" applyAlignment="1">
      <alignment horizontal="center" vertical="center" wrapText="1"/>
    </xf>
    <xf numFmtId="0" fontId="12" fillId="2" borderId="12" xfId="2" applyFont="1" applyFill="1" applyBorder="1" applyAlignment="1">
      <alignment horizontal="left" vertical="center" wrapText="1" indent="4"/>
    </xf>
    <xf numFmtId="49" fontId="3" fillId="2" borderId="5" xfId="2" applyNumberFormat="1" applyFont="1" applyFill="1" applyBorder="1" applyAlignment="1">
      <alignment horizontal="right" vertical="center"/>
    </xf>
    <xf numFmtId="0" fontId="15" fillId="2" borderId="6" xfId="0" applyFont="1" applyFill="1" applyBorder="1" applyAlignment="1">
      <alignment horizontal="left" vertical="center" wrapText="1" indent="3"/>
    </xf>
    <xf numFmtId="3" fontId="3" fillId="2" borderId="6" xfId="2" applyNumberFormat="1" applyFont="1" applyFill="1" applyBorder="1" applyAlignment="1">
      <alignment horizontal="center" vertical="center" wrapText="1"/>
    </xf>
    <xf numFmtId="0" fontId="18" fillId="2" borderId="0" xfId="2" applyFont="1" applyFill="1"/>
    <xf numFmtId="0" fontId="3" fillId="2" borderId="12" xfId="2" applyFont="1" applyFill="1" applyBorder="1" applyAlignment="1">
      <alignment horizontal="left" vertical="center" wrapText="1" indent="4"/>
    </xf>
    <xf numFmtId="164" fontId="3" fillId="2" borderId="6" xfId="2" applyNumberFormat="1" applyFont="1" applyFill="1" applyBorder="1" applyAlignment="1">
      <alignment horizontal="center" vertical="center" wrapText="1"/>
    </xf>
    <xf numFmtId="0" fontId="8" fillId="2" borderId="6" xfId="0" applyFont="1" applyFill="1" applyBorder="1" applyAlignment="1">
      <alignment horizontal="left" vertical="center" wrapText="1" indent="4"/>
    </xf>
    <xf numFmtId="0" fontId="12" fillId="2" borderId="12" xfId="2" applyFont="1" applyFill="1" applyBorder="1" applyAlignment="1">
      <alignment horizontal="left" vertical="center" wrapText="1" indent="5"/>
    </xf>
    <xf numFmtId="165" fontId="3" fillId="2" borderId="6" xfId="2" applyNumberFormat="1" applyFont="1" applyFill="1" applyBorder="1" applyAlignment="1">
      <alignment horizontal="center" vertical="center" wrapText="1"/>
    </xf>
    <xf numFmtId="0" fontId="3" fillId="2" borderId="12" xfId="2" applyFont="1" applyFill="1" applyBorder="1" applyAlignment="1">
      <alignment horizontal="left" vertical="center" wrapText="1" indent="5"/>
    </xf>
    <xf numFmtId="0" fontId="3" fillId="2" borderId="13" xfId="2" applyFont="1" applyFill="1" applyBorder="1" applyAlignment="1">
      <alignment horizontal="center" vertical="center"/>
    </xf>
    <xf numFmtId="0" fontId="3" fillId="2" borderId="14" xfId="2" applyFont="1" applyFill="1" applyBorder="1" applyAlignment="1">
      <alignment horizontal="center" vertical="center"/>
    </xf>
    <xf numFmtId="0" fontId="3" fillId="2" borderId="7" xfId="2" applyFont="1" applyFill="1" applyBorder="1" applyAlignment="1">
      <alignment horizontal="left" vertical="center" wrapText="1"/>
    </xf>
    <xf numFmtId="2" fontId="3" fillId="2" borderId="6" xfId="2" applyNumberFormat="1" applyFont="1" applyFill="1" applyBorder="1" applyAlignment="1">
      <alignment horizontal="center" vertical="center" wrapText="1"/>
    </xf>
    <xf numFmtId="0" fontId="3" fillId="2" borderId="20" xfId="2" applyFont="1" applyFill="1" applyBorder="1" applyAlignment="1">
      <alignment horizontal="left" vertical="center" wrapText="1"/>
    </xf>
    <xf numFmtId="0" fontId="3" fillId="2" borderId="21" xfId="2" applyFont="1" applyFill="1" applyBorder="1" applyAlignment="1">
      <alignment horizontal="left" vertical="center" wrapText="1"/>
    </xf>
    <xf numFmtId="0" fontId="3" fillId="2" borderId="22" xfId="2" applyFont="1" applyFill="1" applyBorder="1" applyAlignment="1">
      <alignment horizontal="left" vertical="center" wrapText="1"/>
    </xf>
    <xf numFmtId="4" fontId="18" fillId="2" borderId="6" xfId="2" applyNumberFormat="1" applyFont="1" applyFill="1" applyBorder="1" applyAlignment="1">
      <alignment horizontal="center" vertical="center"/>
    </xf>
    <xf numFmtId="0" fontId="3" fillId="2" borderId="12" xfId="2" applyFont="1" applyFill="1" applyBorder="1" applyAlignment="1">
      <alignment horizontal="left" wrapText="1" indent="5"/>
    </xf>
    <xf numFmtId="4" fontId="3" fillId="2" borderId="7" xfId="2" applyNumberFormat="1" applyFont="1" applyFill="1" applyBorder="1" applyAlignment="1">
      <alignment horizontal="left" vertical="center" wrapText="1"/>
    </xf>
    <xf numFmtId="10" fontId="18" fillId="2" borderId="6" xfId="1" applyNumberFormat="1" applyFont="1" applyFill="1" applyBorder="1" applyAlignment="1">
      <alignment horizontal="center" vertical="center"/>
    </xf>
    <xf numFmtId="0" fontId="15" fillId="2" borderId="12" xfId="2" applyFont="1" applyFill="1" applyBorder="1" applyAlignment="1">
      <alignment horizontal="left" vertical="center" wrapText="1" indent="4"/>
    </xf>
    <xf numFmtId="49" fontId="3" fillId="2" borderId="8" xfId="2" applyNumberFormat="1" applyFont="1" applyFill="1" applyBorder="1" applyAlignment="1">
      <alignment horizontal="right" vertical="center"/>
    </xf>
    <xf numFmtId="0" fontId="12" fillId="2" borderId="15" xfId="2" applyFont="1" applyFill="1" applyBorder="1" applyAlignment="1">
      <alignment horizontal="left" vertical="center" wrapText="1" indent="4"/>
    </xf>
    <xf numFmtId="10" fontId="3" fillId="2" borderId="9" xfId="1" applyNumberFormat="1" applyFont="1" applyFill="1" applyBorder="1" applyAlignment="1">
      <alignment horizontal="center" vertical="center" wrapText="1"/>
    </xf>
    <xf numFmtId="49" fontId="18" fillId="2" borderId="2" xfId="2" applyNumberFormat="1" applyFont="1" applyFill="1" applyBorder="1" applyAlignment="1">
      <alignment horizontal="right" vertical="center"/>
    </xf>
    <xf numFmtId="49" fontId="18" fillId="2" borderId="5" xfId="2" applyNumberFormat="1" applyFont="1" applyFill="1" applyBorder="1" applyAlignment="1">
      <alignment horizontal="right" vertical="center"/>
    </xf>
    <xf numFmtId="9" fontId="3" fillId="2" borderId="6" xfId="1" applyFont="1" applyFill="1" applyBorder="1" applyAlignment="1">
      <alignment horizontal="center" vertical="center" wrapText="1"/>
    </xf>
    <xf numFmtId="0" fontId="12" fillId="0" borderId="12" xfId="2" applyFont="1" applyFill="1" applyBorder="1" applyAlignment="1">
      <alignment horizontal="left" vertical="center" wrapText="1" indent="4"/>
    </xf>
    <xf numFmtId="166" fontId="3" fillId="2" borderId="6" xfId="1" applyNumberFormat="1" applyFont="1" applyFill="1" applyBorder="1" applyAlignment="1">
      <alignment horizontal="center" vertical="center" wrapText="1"/>
    </xf>
    <xf numFmtId="0" fontId="8" fillId="2" borderId="6" xfId="0" applyFont="1" applyFill="1" applyBorder="1" applyAlignment="1">
      <alignment horizontal="left" vertical="center" wrapText="1" indent="5"/>
    </xf>
    <xf numFmtId="49" fontId="18" fillId="2" borderId="8" xfId="2" applyNumberFormat="1" applyFont="1" applyFill="1" applyBorder="1" applyAlignment="1">
      <alignment horizontal="right" vertical="center"/>
    </xf>
    <xf numFmtId="0" fontId="15" fillId="2" borderId="9" xfId="0" applyFont="1" applyFill="1" applyBorder="1" applyAlignment="1">
      <alignment horizontal="left" vertical="center" wrapText="1" indent="5"/>
    </xf>
    <xf numFmtId="3" fontId="3" fillId="2" borderId="9" xfId="2" applyNumberFormat="1" applyFont="1" applyFill="1" applyBorder="1" applyAlignment="1">
      <alignment horizontal="center" vertical="center" wrapText="1"/>
    </xf>
    <xf numFmtId="49" fontId="3" fillId="2" borderId="2" xfId="2" applyNumberFormat="1" applyFont="1" applyFill="1" applyBorder="1" applyAlignment="1">
      <alignment horizontal="right" vertical="center"/>
    </xf>
    <xf numFmtId="0" fontId="3" fillId="2" borderId="7" xfId="2" applyNumberFormat="1" applyFont="1" applyFill="1" applyBorder="1" applyAlignment="1">
      <alignment horizontal="left" vertical="center" wrapText="1"/>
    </xf>
    <xf numFmtId="0" fontId="3" fillId="2" borderId="0" xfId="2" applyFont="1" applyFill="1" applyBorder="1"/>
    <xf numFmtId="0" fontId="18" fillId="2" borderId="6" xfId="2" applyFont="1" applyFill="1" applyBorder="1" applyAlignment="1">
      <alignment horizontal="left" vertical="center" wrapText="1" indent="2"/>
    </xf>
    <xf numFmtId="0" fontId="3" fillId="2" borderId="6" xfId="2" applyFont="1" applyFill="1" applyBorder="1" applyAlignment="1">
      <alignment horizontal="left" vertical="center" wrapText="1" indent="4"/>
    </xf>
    <xf numFmtId="4" fontId="3" fillId="2" borderId="6" xfId="1" applyNumberFormat="1" applyFont="1" applyFill="1" applyBorder="1" applyAlignment="1">
      <alignment horizontal="center" vertical="center" wrapText="1"/>
    </xf>
    <xf numFmtId="4" fontId="18" fillId="2" borderId="6" xfId="2" applyNumberFormat="1" applyFont="1" applyFill="1" applyBorder="1" applyAlignment="1">
      <alignment horizontal="center" vertical="center" wrapText="1"/>
    </xf>
    <xf numFmtId="0" fontId="18" fillId="2" borderId="7" xfId="2" applyFont="1" applyFill="1" applyBorder="1" applyAlignment="1">
      <alignment horizontal="left" vertical="center" wrapText="1"/>
    </xf>
    <xf numFmtId="0" fontId="3" fillId="2" borderId="9" xfId="2" applyFont="1" applyFill="1" applyBorder="1" applyAlignment="1">
      <alignment horizontal="left" vertical="center" wrapText="1" indent="4"/>
    </xf>
    <xf numFmtId="0" fontId="19" fillId="2" borderId="3" xfId="0" applyFont="1" applyFill="1" applyBorder="1" applyAlignment="1">
      <alignment horizontal="left" vertical="center" wrapText="1"/>
    </xf>
    <xf numFmtId="4" fontId="3" fillId="2" borderId="3" xfId="2" applyNumberFormat="1" applyFont="1" applyFill="1" applyBorder="1" applyAlignment="1">
      <alignment horizontal="center" vertical="center" wrapText="1"/>
    </xf>
    <xf numFmtId="0" fontId="3" fillId="2" borderId="4" xfId="2" applyFont="1" applyFill="1" applyBorder="1" applyAlignment="1">
      <alignment horizontal="left" vertical="center" wrapText="1"/>
    </xf>
    <xf numFmtId="164" fontId="3" fillId="2" borderId="9" xfId="2" applyNumberFormat="1" applyFont="1" applyFill="1" applyBorder="1" applyAlignment="1">
      <alignment horizontal="center" vertical="center" wrapText="1"/>
    </xf>
    <xf numFmtId="0" fontId="23" fillId="2" borderId="3" xfId="3" applyFont="1" applyFill="1" applyBorder="1" applyAlignment="1">
      <alignment horizontal="left" vertical="center" wrapText="1"/>
    </xf>
    <xf numFmtId="0" fontId="3" fillId="2" borderId="9" xfId="2" applyFont="1" applyFill="1" applyBorder="1" applyAlignment="1">
      <alignment horizontal="left" vertical="center" wrapText="1"/>
    </xf>
    <xf numFmtId="0" fontId="3" fillId="2" borderId="10" xfId="2" applyFont="1" applyFill="1" applyBorder="1" applyAlignment="1">
      <alignment horizontal="left" vertical="center" wrapText="1"/>
    </xf>
    <xf numFmtId="0" fontId="3" fillId="2" borderId="0" xfId="2" applyFont="1" applyFill="1" applyBorder="1" applyAlignment="1">
      <alignment horizontal="right" vertical="center"/>
    </xf>
    <xf numFmtId="0" fontId="3" fillId="2" borderId="2" xfId="2" applyFont="1" applyFill="1" applyBorder="1" applyAlignment="1">
      <alignment horizontal="right" wrapText="1" indent="1"/>
    </xf>
    <xf numFmtId="0" fontId="3" fillId="2" borderId="4" xfId="2" applyFont="1" applyFill="1" applyBorder="1" applyAlignment="1">
      <alignment horizontal="center" vertical="center" wrapText="1"/>
    </xf>
    <xf numFmtId="0" fontId="3" fillId="2" borderId="5" xfId="2" applyFont="1" applyFill="1" applyBorder="1" applyProtection="1"/>
    <xf numFmtId="10" fontId="18" fillId="2" borderId="7" xfId="2" applyNumberFormat="1" applyFont="1" applyFill="1" applyBorder="1" applyAlignment="1" applyProtection="1">
      <alignment horizontal="right" vertical="center"/>
    </xf>
    <xf numFmtId="10" fontId="3" fillId="2" borderId="7" xfId="2" applyNumberFormat="1" applyFont="1" applyFill="1" applyBorder="1" applyAlignment="1" applyProtection="1">
      <alignment horizontal="right" vertical="center"/>
    </xf>
    <xf numFmtId="10" fontId="3" fillId="2" borderId="7" xfId="2" applyNumberFormat="1" applyFont="1" applyFill="1" applyBorder="1" applyAlignment="1" applyProtection="1">
      <alignment vertical="center"/>
    </xf>
    <xf numFmtId="0" fontId="3" fillId="2" borderId="5" xfId="2" applyFont="1" applyFill="1" applyBorder="1"/>
    <xf numFmtId="10" fontId="3" fillId="2" borderId="7" xfId="2" applyNumberFormat="1" applyFont="1" applyFill="1" applyBorder="1" applyAlignment="1" applyProtection="1">
      <alignment vertical="center"/>
      <protection locked="0"/>
    </xf>
    <xf numFmtId="0" fontId="3" fillId="2" borderId="8" xfId="2" applyFont="1" applyFill="1" applyBorder="1"/>
    <xf numFmtId="10" fontId="3" fillId="2" borderId="10" xfId="2" applyNumberFormat="1" applyFont="1" applyFill="1" applyBorder="1" applyAlignment="1" applyProtection="1">
      <alignment vertical="center"/>
      <protection locked="0"/>
    </xf>
    <xf numFmtId="0" fontId="3" fillId="2" borderId="23" xfId="2" applyFont="1" applyFill="1" applyBorder="1"/>
    <xf numFmtId="0" fontId="3" fillId="2" borderId="23" xfId="2" applyFont="1" applyFill="1" applyBorder="1" applyAlignment="1">
      <alignment vertical="center"/>
    </xf>
    <xf numFmtId="0" fontId="3" fillId="2" borderId="0" xfId="2" applyFont="1" applyFill="1" applyAlignment="1">
      <alignment vertical="center"/>
    </xf>
  </cellXfs>
  <cellStyles count="4">
    <cellStyle name="Обычный" xfId="0" builtinId="0"/>
    <cellStyle name="Обычный 80" xfId="2"/>
    <cellStyle name="Обычный_Копия Condition-все вар13.12.08-утнах17-50" xfId="3"/>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2.xml"/><Relationship Id="rId7"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3.xml"/></Relationships>
</file>

<file path=xl/ctrlProps/ctrlProp1.xml><?xml version="1.0" encoding="utf-8"?>
<formControlPr xmlns="http://schemas.microsoft.com/office/spreadsheetml/2009/9/main" objectType="Button" lockText="1"/>
</file>

<file path=xl/drawings/_rels/drawing1.xml.rels><?xml version="1.0" encoding="UTF-8" standalone="yes"?>
<Relationships xmlns="http://schemas.openxmlformats.org/package/2006/relationships"><Relationship Id="rId1" Type="http://schemas.openxmlformats.org/officeDocument/2006/relationships/hyperlink" Target="#&#1048;4!A1"/></Relationships>
</file>

<file path=xl/drawings/drawing1.xml><?xml version="1.0" encoding="utf-8"?>
<xdr:wsDr xmlns:xdr="http://schemas.openxmlformats.org/drawingml/2006/spreadsheetDrawing" xmlns:a="http://schemas.openxmlformats.org/drawingml/2006/main">
  <xdr:twoCellAnchor>
    <xdr:from>
      <xdr:col>4</xdr:col>
      <xdr:colOff>342898</xdr:colOff>
      <xdr:row>0</xdr:row>
      <xdr:rowOff>0</xdr:rowOff>
    </xdr:from>
    <xdr:to>
      <xdr:col>7</xdr:col>
      <xdr:colOff>603249</xdr:colOff>
      <xdr:row>1</xdr:row>
      <xdr:rowOff>111124</xdr:rowOff>
    </xdr:to>
    <xdr:sp macro="" textlink="">
      <xdr:nvSpPr>
        <xdr:cNvPr id="2" name="TextBox 1">
          <a:hlinkClick xmlns:r="http://schemas.openxmlformats.org/officeDocument/2006/relationships" r:id="rId1"/>
          <a:extLst>
            <a:ext uri="{FF2B5EF4-FFF2-40B4-BE49-F238E27FC236}">
              <a16:creationId xmlns:a16="http://schemas.microsoft.com/office/drawing/2014/main" id="{00000000-0008-0000-1E00-000002000000}"/>
            </a:ext>
          </a:extLst>
        </xdr:cNvPr>
        <xdr:cNvSpPr txBox="1"/>
      </xdr:nvSpPr>
      <xdr:spPr>
        <a:xfrm>
          <a:off x="10458448" y="0"/>
          <a:ext cx="2384426" cy="720724"/>
        </a:xfrm>
        <a:prstGeom prst="rect">
          <a:avLst/>
        </a:prstGeom>
        <a:solidFill>
          <a:schemeClr val="bg1">
            <a:lumMod val="85000"/>
          </a:schemeClr>
        </a:solidFill>
        <a:ln>
          <a:solidFill>
            <a:schemeClr val="bg1">
              <a:lumMod val="85000"/>
            </a:schemeClr>
          </a:solidFill>
        </a:ln>
        <a:effectLst/>
        <a:scene3d>
          <a:camera prst="orthographicFront"/>
          <a:lightRig rig="threePt" dir="t"/>
        </a:scene3d>
        <a:sp3d prstMaterial="matte">
          <a:bevelT w="38100" h="38100"/>
        </a:sp3d>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clip" horzOverflow="clip" vert="horz" wrap="square" lIns="36000" tIns="0" rIns="36000" bIns="36000" numCol="1" spcCol="0" rtlCol="0" fromWordArt="0" anchor="ctr" anchorCtr="0" forceAA="0" compatLnSpc="1">
          <a:prstTxWarp prst="textNoShape">
            <a:avLst/>
          </a:prstTxWarp>
          <a:noAutofit/>
        </a:bodyPr>
        <a:lstStyle/>
        <a:p>
          <a:pPr algn="ctr"/>
          <a:r>
            <a:rPr lang="ru-RU" sz="1000">
              <a:solidFill>
                <a:sysClr val="windowText" lastClr="000000"/>
              </a:solidFill>
              <a:effectLst/>
              <a:latin typeface="Tahoma" panose="020B0604030504040204" pitchFamily="34" charset="0"/>
              <a:ea typeface="Tahoma" panose="020B0604030504040204" pitchFamily="34" charset="0"/>
              <a:cs typeface="Tahoma" panose="020B0604030504040204" pitchFamily="34" charset="0"/>
            </a:rPr>
            <a:t>Сравнить результаты расчета на </a:t>
          </a:r>
          <a:r>
            <a:rPr lang="en-US" sz="1000">
              <a:solidFill>
                <a:sysClr val="windowText" lastClr="000000"/>
              </a:solidFill>
              <a:effectLst/>
              <a:latin typeface="Tahoma" panose="020B0604030504040204" pitchFamily="34" charset="0"/>
              <a:ea typeface="Tahoma" panose="020B0604030504040204" pitchFamily="34" charset="0"/>
              <a:cs typeface="Tahoma" panose="020B0604030504040204" pitchFamily="34" charset="0"/>
            </a:rPr>
            <a:t>i-</a:t>
          </a:r>
          <a:r>
            <a:rPr lang="ru-RU" sz="1000">
              <a:solidFill>
                <a:sysClr val="windowText" lastClr="000000"/>
              </a:solidFill>
              <a:effectLst/>
              <a:latin typeface="Tahoma" panose="020B0604030504040204" pitchFamily="34" charset="0"/>
              <a:ea typeface="Tahoma" panose="020B0604030504040204" pitchFamily="34" charset="0"/>
              <a:cs typeface="Tahoma" panose="020B0604030504040204" pitchFamily="34" charset="0"/>
            </a:rPr>
            <a:t>й период регулирования с результатами расчета на иной период регулирования</a:t>
          </a:r>
        </a:p>
      </xdr:txBody>
    </xdr:sp>
    <xdr:clientData/>
  </xdr:twoCellAnchor>
  <mc:AlternateContent xmlns:mc="http://schemas.openxmlformats.org/markup-compatibility/2006">
    <mc:Choice xmlns:a14="http://schemas.microsoft.com/office/drawing/2010/main" Requires="a14">
      <xdr:twoCellAnchor>
        <xdr:from>
          <xdr:col>5</xdr:col>
          <xdr:colOff>542925</xdr:colOff>
          <xdr:row>2</xdr:row>
          <xdr:rowOff>114300</xdr:rowOff>
        </xdr:from>
        <xdr:to>
          <xdr:col>7</xdr:col>
          <xdr:colOff>95250</xdr:colOff>
          <xdr:row>4</xdr:row>
          <xdr:rowOff>47625</xdr:rowOff>
        </xdr:to>
        <xdr:sp macro="" textlink="">
          <xdr:nvSpPr>
            <xdr:cNvPr id="1025" name="Button 1" hidden="1">
              <a:extLst>
                <a:ext uri="{63B3BB69-23CF-44E3-9099-C40C66FF867C}">
                  <a14:compatExt spid="_x0000_s1025"/>
                </a:ext>
                <a:ext uri="{FF2B5EF4-FFF2-40B4-BE49-F238E27FC236}">
                  <a16:creationId xmlns:a16="http://schemas.microsoft.com/office/drawing/2014/main" id="{00000000-0008-0000-1E00-000001EC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ru-RU" sz="1100" b="0" i="0" u="none" strike="noStrike" baseline="0">
                  <a:solidFill>
                    <a:srgbClr val="000000"/>
                  </a:solidFill>
                  <a:latin typeface="Calibri"/>
                  <a:cs typeface="Calibri"/>
                </a:rPr>
                <a:t>Распечатать</a:t>
              </a:r>
            </a:p>
          </xdr:txBody>
        </xdr:sp>
        <xdr:clientData fPrintsWithSheet="0"/>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56;&#1072;&#1089;&#1095;&#1077;&#1090;&#1099;%20&#1087;&#1088;&#1077;&#1076;&#1077;&#1083;&#1100;&#1085;&#1086;&#1075;&#1086;%20&#1091;&#1088;&#1086;&#1074;&#1085;&#1103;%20&#1094;&#1077;&#1085;%20&#1040;&#1050;_&#1075;&#1072;&#1079;_&#1045;&#1083;&#1080;&#1079;&#1086;&#1074;&#1089;&#1082;&#1086;&#1077;%20&#1043;&#1055;.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U:\1Shared\For%20OKalashnikov\Tab_check_03-04-2018(11%20&#1075;&#1086;&#1088;&#1086;&#1076;&#1086;&#1074;)-&#1076;&#1074;&#1086;&#1080;&#1095;&#1085;&#1072;&#1103;.xlsb"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1051;&#1080;&#1089;&#1090;2"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нструкция"/>
      <sheetName val="Содержание"/>
      <sheetName val="И1"/>
      <sheetName val="И2"/>
      <sheetName val="С1"/>
      <sheetName val="С1.1"/>
      <sheetName val="С1.2"/>
      <sheetName val="Data1.2"/>
      <sheetName val="С1.3"/>
      <sheetName val="Data1.3"/>
      <sheetName val="С2"/>
      <sheetName val="С2.1"/>
      <sheetName val="Data2.1"/>
      <sheetName val="С2.2"/>
      <sheetName val="С2.3"/>
      <sheetName val="С2.4"/>
      <sheetName val="Data2.4"/>
      <sheetName val="С2.5"/>
      <sheetName val="С2.6"/>
      <sheetName val="Data2.6"/>
      <sheetName val="С3"/>
      <sheetName val="С3.1"/>
      <sheetName val="С4"/>
      <sheetName val="С4.1"/>
      <sheetName val="С4.2"/>
      <sheetName val="С4.3"/>
      <sheetName val="С4.4"/>
      <sheetName val="С5"/>
      <sheetName val="С6"/>
      <sheetName val="С6.1"/>
      <sheetName val="И3"/>
      <sheetName val="И4"/>
      <sheetName val="Проверка"/>
      <sheetName val="Системный"/>
    </sheetNames>
    <definedNames>
      <definedName name="Лист29.PrintBlock"/>
    </definedNames>
    <sheetDataSet>
      <sheetData sheetId="0"/>
      <sheetData sheetId="1"/>
      <sheetData sheetId="2">
        <row r="8">
          <cell r="D8" t="str">
            <v>Период регулирования (i)-й</v>
          </cell>
          <cell r="E8">
            <v>2024</v>
          </cell>
        </row>
        <row r="9">
          <cell r="D9" t="str">
            <v>Период регулирования (i-1)-й</v>
          </cell>
          <cell r="E9">
            <v>2023</v>
          </cell>
        </row>
        <row r="10">
          <cell r="D10" t="str">
            <v>Период регулирования (i-2)-й</v>
          </cell>
          <cell r="E10">
            <v>2022</v>
          </cell>
        </row>
        <row r="11">
          <cell r="D11" t="str">
            <v>Базовый год (б)</v>
          </cell>
          <cell r="E11">
            <v>2015</v>
          </cell>
        </row>
        <row r="13">
          <cell r="D13" t="str">
            <v>Субъект Российской Федерации</v>
          </cell>
          <cell r="E13" t="str">
            <v>Камчатский край</v>
          </cell>
        </row>
        <row r="14">
          <cell r="D14" t="str">
            <v>Тип муниципального образования (выберите из списка)</v>
          </cell>
          <cell r="E14" t="str">
            <v>Елизовский МР</v>
          </cell>
        </row>
        <row r="15">
          <cell r="D15" t="str">
            <v>Поселение</v>
          </cell>
          <cell r="E15" t="str">
            <v>Елизовское ГП</v>
          </cell>
        </row>
        <row r="16">
          <cell r="D16" t="str">
            <v>Код ОКТМО</v>
          </cell>
        </row>
        <row r="17">
          <cell r="D17" t="str">
            <v>Система теплоснабжения</v>
          </cell>
        </row>
        <row r="18">
          <cell r="D18" t="str">
            <v>Вид топлива, использование которого преобладает в системе теплоснабжения</v>
          </cell>
          <cell r="E18" t="str">
            <v>Газ</v>
          </cell>
        </row>
      </sheetData>
      <sheetData sheetId="3"/>
      <sheetData sheetId="4">
        <row r="12">
          <cell r="F12">
            <v>1187.8751693828344</v>
          </cell>
        </row>
        <row r="13">
          <cell r="F13">
            <v>156.1</v>
          </cell>
        </row>
        <row r="16">
          <cell r="F16">
            <v>7000</v>
          </cell>
        </row>
        <row r="17">
          <cell r="F17">
            <v>1.1539999999999999</v>
          </cell>
        </row>
      </sheetData>
      <sheetData sheetId="5">
        <row r="9">
          <cell r="I9" t="str">
            <v>цены (тарифы), подлежащие государственному регулированию, действовавшие во втором полугодии (i-2)-го расчетного периода в системе теплоснабжения</v>
          </cell>
        </row>
        <row r="10">
          <cell r="I10" t="str">
            <v>информация с официального сайта единой информационной системы в сфере закупок</v>
          </cell>
        </row>
        <row r="11">
          <cell r="I11" t="str">
            <v>рыночные цены на топливо, сложившиеся на организованных торговых площадках, в т.ч. на биржах, функционирующих на территории РФ</v>
          </cell>
        </row>
        <row r="12">
          <cell r="I12" t="str">
            <v>рыночные цены на топливо, информация о которых предоставляется независимыми специализированными информационно-аналитическими организациями</v>
          </cell>
        </row>
        <row r="13">
          <cell r="I13" t="str">
            <v>данные Федеральной службы государственной статистики</v>
          </cell>
        </row>
        <row r="16">
          <cell r="E16">
            <v>8078</v>
          </cell>
        </row>
        <row r="20">
          <cell r="E20">
            <v>0.154</v>
          </cell>
        </row>
        <row r="21">
          <cell r="E21">
            <v>-0.111</v>
          </cell>
        </row>
        <row r="24">
          <cell r="E24" t="str">
            <v>цены (тарифы), подлежащие государственному регулированию, действовавшие во втором полугодии (i-2)-го расчетного периода в системе теплоснабжения</v>
          </cell>
        </row>
        <row r="26">
          <cell r="E26">
            <v>8559.8497212556231</v>
          </cell>
        </row>
        <row r="32">
          <cell r="E32">
            <v>8559.8497212556231</v>
          </cell>
        </row>
      </sheetData>
      <sheetData sheetId="6"/>
      <sheetData sheetId="7"/>
      <sheetData sheetId="8"/>
      <sheetData sheetId="9"/>
      <sheetData sheetId="10">
        <row r="12">
          <cell r="F12">
            <v>1492.635173831108</v>
          </cell>
        </row>
        <row r="13">
          <cell r="F13">
            <v>105121.83040558528</v>
          </cell>
        </row>
        <row r="14">
          <cell r="F14">
            <v>44614</v>
          </cell>
        </row>
        <row r="15">
          <cell r="F15">
            <v>1.038</v>
          </cell>
        </row>
        <row r="16">
          <cell r="F16">
            <v>1.01</v>
          </cell>
        </row>
        <row r="17">
          <cell r="F17">
            <v>1.07</v>
          </cell>
        </row>
        <row r="18">
          <cell r="F18">
            <v>52067.258875221953</v>
          </cell>
        </row>
        <row r="19">
          <cell r="F19">
            <v>0</v>
          </cell>
        </row>
        <row r="20">
          <cell r="F20">
            <v>22790</v>
          </cell>
        </row>
        <row r="21">
          <cell r="F21">
            <v>1.056</v>
          </cell>
        </row>
        <row r="22">
          <cell r="F22">
            <v>1.03</v>
          </cell>
        </row>
        <row r="23">
          <cell r="F23">
            <v>135758.55089579418</v>
          </cell>
        </row>
        <row r="27">
          <cell r="F27">
            <v>2035</v>
          </cell>
        </row>
        <row r="29">
          <cell r="F29">
            <v>489.40212156972393</v>
          </cell>
        </row>
        <row r="30">
          <cell r="F30">
            <v>0.46598999999999996</v>
          </cell>
        </row>
        <row r="31">
          <cell r="F31">
            <v>500</v>
          </cell>
        </row>
        <row r="32">
          <cell r="F32">
            <v>0.14543932629870127</v>
          </cell>
        </row>
        <row r="33">
          <cell r="F33">
            <v>0.13296703296703299</v>
          </cell>
        </row>
        <row r="34">
          <cell r="F34">
            <v>0.13880000000000001</v>
          </cell>
        </row>
        <row r="35">
          <cell r="F35">
            <v>0.12640000000000001</v>
          </cell>
        </row>
        <row r="36">
          <cell r="F36">
            <v>10</v>
          </cell>
        </row>
        <row r="40">
          <cell r="F40">
            <v>38.492315999999988</v>
          </cell>
        </row>
        <row r="41">
          <cell r="F41">
            <v>10</v>
          </cell>
        </row>
        <row r="43">
          <cell r="F43">
            <v>0.97</v>
          </cell>
        </row>
        <row r="45">
          <cell r="F45">
            <v>0.45300000000000001</v>
          </cell>
        </row>
      </sheetData>
      <sheetData sheetId="11">
        <row r="12">
          <cell r="E12" t="str">
            <v>IV</v>
          </cell>
        </row>
        <row r="13">
          <cell r="E13" t="str">
            <v>9 и более баллов</v>
          </cell>
        </row>
        <row r="14">
          <cell r="E14" t="str">
            <v>от 1500 до 2000</v>
          </cell>
        </row>
        <row r="15">
          <cell r="E15" t="str">
            <v>нет</v>
          </cell>
        </row>
        <row r="23">
          <cell r="E23">
            <v>57014.256199999996</v>
          </cell>
        </row>
        <row r="24">
          <cell r="E24">
            <v>2975.5876000000003</v>
          </cell>
        </row>
        <row r="25">
          <cell r="E25">
            <v>2607.2085999999999</v>
          </cell>
        </row>
      </sheetData>
      <sheetData sheetId="12"/>
      <sheetData sheetId="13">
        <row r="13">
          <cell r="E13">
            <v>110</v>
          </cell>
        </row>
        <row r="14">
          <cell r="E14">
            <v>0.3</v>
          </cell>
        </row>
        <row r="21">
          <cell r="E21">
            <v>62361</v>
          </cell>
        </row>
        <row r="22">
          <cell r="E22">
            <v>8851</v>
          </cell>
        </row>
        <row r="23">
          <cell r="E23">
            <v>30817</v>
          </cell>
        </row>
        <row r="24">
          <cell r="E24">
            <v>22693</v>
          </cell>
        </row>
        <row r="26">
          <cell r="E26">
            <v>2438161</v>
          </cell>
        </row>
        <row r="29">
          <cell r="E29">
            <v>12343</v>
          </cell>
        </row>
        <row r="31">
          <cell r="E31">
            <v>18.47</v>
          </cell>
        </row>
        <row r="32">
          <cell r="E32">
            <v>18.47</v>
          </cell>
        </row>
        <row r="34">
          <cell r="E34">
            <v>2</v>
          </cell>
        </row>
        <row r="36">
          <cell r="E36">
            <v>0</v>
          </cell>
        </row>
        <row r="43">
          <cell r="E43">
            <v>2</v>
          </cell>
        </row>
      </sheetData>
      <sheetData sheetId="14">
        <row r="11">
          <cell r="E11">
            <v>3.7</v>
          </cell>
        </row>
        <row r="12">
          <cell r="E12">
            <v>0.2</v>
          </cell>
        </row>
        <row r="13">
          <cell r="E13">
            <v>300</v>
          </cell>
        </row>
        <row r="14">
          <cell r="E14">
            <v>139348</v>
          </cell>
        </row>
        <row r="15">
          <cell r="E15">
            <v>8200</v>
          </cell>
        </row>
        <row r="16">
          <cell r="E16">
            <v>119543</v>
          </cell>
        </row>
        <row r="17">
          <cell r="E17">
            <v>8611</v>
          </cell>
        </row>
      </sheetData>
      <sheetData sheetId="15">
        <row r="28">
          <cell r="F28">
            <v>0.46598999999999996</v>
          </cell>
        </row>
      </sheetData>
      <sheetData sheetId="16"/>
      <sheetData sheetId="17">
        <row r="11">
          <cell r="E11">
            <v>7.4999999999999997E-2</v>
          </cell>
          <cell r="F11">
            <v>8.4000000000000005E-2</v>
          </cell>
          <cell r="G11">
            <v>0.11700000000000001</v>
          </cell>
          <cell r="H11">
            <v>-4.2999999999999997E-2</v>
          </cell>
          <cell r="I11">
            <v>3.5999999999999997E-2</v>
          </cell>
          <cell r="J11">
            <v>0.28499999999999998</v>
          </cell>
          <cell r="K11">
            <v>0.13900000000000001</v>
          </cell>
          <cell r="L11">
            <v>2.4E-2</v>
          </cell>
          <cell r="M11">
            <v>8.5999999999999993E-2</v>
          </cell>
        </row>
      </sheetData>
      <sheetData sheetId="18"/>
      <sheetData sheetId="19"/>
      <sheetData sheetId="20">
        <row r="12">
          <cell r="F12">
            <v>347.98101246641085</v>
          </cell>
        </row>
        <row r="14">
          <cell r="F14">
            <v>9481.2855263454567</v>
          </cell>
        </row>
        <row r="15">
          <cell r="F15">
            <v>0.2</v>
          </cell>
        </row>
        <row r="18">
          <cell r="F18">
            <v>15</v>
          </cell>
        </row>
        <row r="19">
          <cell r="F19">
            <v>3905.9685356880191</v>
          </cell>
        </row>
        <row r="20">
          <cell r="F20">
            <v>0.02</v>
          </cell>
        </row>
        <row r="21">
          <cell r="F21">
            <v>10</v>
          </cell>
        </row>
        <row r="22">
          <cell r="F22">
            <v>7.3410318235458583</v>
          </cell>
        </row>
        <row r="23">
          <cell r="F23">
            <v>1.4999999999999999E-2</v>
          </cell>
        </row>
        <row r="24">
          <cell r="F24">
            <v>489.40212156972393</v>
          </cell>
        </row>
        <row r="25">
          <cell r="F25">
            <v>500</v>
          </cell>
        </row>
      </sheetData>
      <sheetData sheetId="21"/>
      <sheetData sheetId="22">
        <row r="12">
          <cell r="F12">
            <v>338.48301477881432</v>
          </cell>
        </row>
        <row r="16">
          <cell r="F16">
            <v>492.15</v>
          </cell>
        </row>
        <row r="17">
          <cell r="F17">
            <v>26610</v>
          </cell>
        </row>
        <row r="18">
          <cell r="F18">
            <v>1.4999999999999999E-2</v>
          </cell>
        </row>
        <row r="19">
          <cell r="F19">
            <v>6200</v>
          </cell>
        </row>
        <row r="20">
          <cell r="F20">
            <v>1.4999999999999999E-2</v>
          </cell>
        </row>
        <row r="21">
          <cell r="F21">
            <v>1618.5056570099998</v>
          </cell>
        </row>
        <row r="22">
          <cell r="F22">
            <v>3.8224999999999998</v>
          </cell>
        </row>
        <row r="23">
          <cell r="F23">
            <v>110</v>
          </cell>
        </row>
        <row r="24">
          <cell r="F24">
            <v>8497.1999999999989</v>
          </cell>
        </row>
        <row r="25">
          <cell r="F25">
            <v>0.45300000000000001</v>
          </cell>
        </row>
        <row r="26">
          <cell r="F26">
            <v>68.601330250000004</v>
          </cell>
        </row>
        <row r="27">
          <cell r="F27">
            <v>3501.6338887981501</v>
          </cell>
        </row>
        <row r="28">
          <cell r="F28">
            <v>2695.6990142740478</v>
          </cell>
        </row>
        <row r="29">
          <cell r="F29">
            <v>805.9348745241025</v>
          </cell>
        </row>
        <row r="30">
          <cell r="F30">
            <v>1096.3783833835212</v>
          </cell>
        </row>
      </sheetData>
      <sheetData sheetId="23"/>
      <sheetData sheetId="24">
        <row r="8">
          <cell r="F8" t="str">
            <v>да</v>
          </cell>
        </row>
        <row r="21">
          <cell r="D21" t="str">
            <v>ПАО "Камчатскэнерго"</v>
          </cell>
        </row>
      </sheetData>
      <sheetData sheetId="25">
        <row r="11">
          <cell r="E11">
            <v>1239.175</v>
          </cell>
        </row>
        <row r="12">
          <cell r="E12">
            <v>73</v>
          </cell>
        </row>
        <row r="13">
          <cell r="E13">
            <v>73</v>
          </cell>
        </row>
        <row r="17">
          <cell r="E17">
            <v>47.03</v>
          </cell>
        </row>
        <row r="19">
          <cell r="E19">
            <v>94.38</v>
          </cell>
        </row>
      </sheetData>
      <sheetData sheetId="26"/>
      <sheetData sheetId="27">
        <row r="12">
          <cell r="F12">
            <v>67.339487409183349</v>
          </cell>
        </row>
        <row r="17">
          <cell r="F17">
            <v>0.02</v>
          </cell>
        </row>
      </sheetData>
      <sheetData sheetId="28">
        <row r="12">
          <cell r="F12">
            <v>0</v>
          </cell>
        </row>
        <row r="13">
          <cell r="F13">
            <v>0</v>
          </cell>
        </row>
        <row r="19">
          <cell r="F19">
            <v>0</v>
          </cell>
        </row>
      </sheetData>
      <sheetData sheetId="29">
        <row r="11">
          <cell r="E11" t="str">
            <v>да</v>
          </cell>
        </row>
        <row r="18">
          <cell r="E18" t="str">
            <v>да</v>
          </cell>
        </row>
      </sheetData>
      <sheetData sheetId="30"/>
      <sheetData sheetId="31"/>
      <sheetData sheetId="32"/>
      <sheetData sheetId="33"/>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Управляющие параметры"/>
      <sheetName val="Tab_check"/>
      <sheetName val="Cities"/>
      <sheetName val="Tab_EP"/>
      <sheetName val="Tab_heat"/>
      <sheetName val="Tab_FPr"/>
      <sheetName val="Tab_I"/>
      <sheetName val="Tab_ktr"/>
      <sheetName val="Tab_sr"/>
      <sheetName val="Tab_ksr"/>
      <sheetName val="Tab_ktz"/>
      <sheetName val="Tab_pipe"/>
      <sheetName val="Tab_tpe"/>
      <sheetName val="Tab_tpw"/>
      <sheetName val="Tab_gas"/>
      <sheetName val="Tab_inv"/>
      <sheetName val="Tab_KS"/>
      <sheetName val="Regions"/>
      <sheetName val="Tab_P"/>
      <sheetName val="Tab_sz"/>
      <sheetName val="Tab_air"/>
    </sheetNames>
    <sheetDataSet>
      <sheetData sheetId="0" refreshError="1"/>
      <sheetData sheetId="1"/>
      <sheetData sheetId="2"/>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sheetData sheetId="19">
        <row r="9">
          <cell r="B9">
            <v>86941</v>
          </cell>
        </row>
      </sheetData>
      <sheetData sheetId="2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2"/>
      <sheetName val="REESTR"/>
      <sheetName val="FST5"/>
      <sheetName val="СЛ7"/>
      <sheetName val="TEHSHEET"/>
      <sheetName val="Титульный"/>
      <sheetName val="REESTR_MO"/>
      <sheetName val="СЛ3"/>
      <sheetName val="Титульный лист"/>
      <sheetName val="1"/>
      <sheetName val="Инструкция"/>
      <sheetName val="Справочник"/>
      <sheetName val="Смета"/>
      <sheetName val="Баланс"/>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trlProp" Target="../ctrlProps/ctrlProp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29">
    <tabColor theme="0"/>
    <pageSetUpPr fitToPage="1"/>
  </sheetPr>
  <dimension ref="A1:E247"/>
  <sheetViews>
    <sheetView tabSelected="1" topLeftCell="A5" zoomScaleNormal="100" workbookViewId="0">
      <selection activeCell="C17" sqref="C17"/>
    </sheetView>
  </sheetViews>
  <sheetFormatPr defaultRowHeight="15" x14ac:dyDescent="0.25"/>
  <cols>
    <col min="1" max="1" width="7.28515625" customWidth="1"/>
    <col min="2" max="2" width="100.7109375" customWidth="1"/>
    <col min="3" max="3" width="20.85546875" customWidth="1"/>
    <col min="4" max="4" width="22.85546875" customWidth="1"/>
    <col min="5" max="5" width="5.140625" customWidth="1"/>
    <col min="6" max="6" width="17.5703125" customWidth="1"/>
    <col min="160" max="241" width="0" hidden="1" customWidth="1"/>
    <col min="251" max="251" width="3.7109375" customWidth="1"/>
    <col min="252" max="252" width="96.85546875" customWidth="1"/>
    <col min="253" max="253" width="30.85546875" customWidth="1"/>
    <col min="254" max="254" width="12.5703125" customWidth="1"/>
    <col min="255" max="255" width="5.140625" customWidth="1"/>
    <col min="257" max="257" width="4.85546875" customWidth="1"/>
    <col min="258" max="258" width="30.5703125" customWidth="1"/>
    <col min="259" max="259" width="33.85546875" customWidth="1"/>
    <col min="260" max="260" width="5.140625" customWidth="1"/>
    <col min="261" max="262" width="17.5703125" customWidth="1"/>
    <col min="507" max="507" width="3.7109375" customWidth="1"/>
    <col min="508" max="508" width="96.85546875" customWidth="1"/>
    <col min="509" max="509" width="30.85546875" customWidth="1"/>
    <col min="510" max="510" width="12.5703125" customWidth="1"/>
    <col min="511" max="511" width="5.140625" customWidth="1"/>
    <col min="513" max="513" width="4.85546875" customWidth="1"/>
    <col min="514" max="514" width="30.5703125" customWidth="1"/>
    <col min="515" max="515" width="33.85546875" customWidth="1"/>
    <col min="516" max="516" width="5.140625" customWidth="1"/>
    <col min="517" max="518" width="17.5703125" customWidth="1"/>
    <col min="763" max="763" width="3.7109375" customWidth="1"/>
    <col min="764" max="764" width="96.85546875" customWidth="1"/>
    <col min="765" max="765" width="30.85546875" customWidth="1"/>
    <col min="766" max="766" width="12.5703125" customWidth="1"/>
    <col min="767" max="767" width="5.140625" customWidth="1"/>
    <col min="769" max="769" width="4.85546875" customWidth="1"/>
    <col min="770" max="770" width="30.5703125" customWidth="1"/>
    <col min="771" max="771" width="33.85546875" customWidth="1"/>
    <col min="772" max="772" width="5.140625" customWidth="1"/>
    <col min="773" max="774" width="17.5703125" customWidth="1"/>
    <col min="1019" max="1019" width="3.7109375" customWidth="1"/>
    <col min="1020" max="1020" width="96.85546875" customWidth="1"/>
    <col min="1021" max="1021" width="30.85546875" customWidth="1"/>
    <col min="1022" max="1022" width="12.5703125" customWidth="1"/>
    <col min="1023" max="1023" width="5.140625" customWidth="1"/>
    <col min="1025" max="1025" width="4.85546875" customWidth="1"/>
    <col min="1026" max="1026" width="30.5703125" customWidth="1"/>
    <col min="1027" max="1027" width="33.85546875" customWidth="1"/>
    <col min="1028" max="1028" width="5.140625" customWidth="1"/>
    <col min="1029" max="1030" width="17.5703125" customWidth="1"/>
    <col min="1275" max="1275" width="3.7109375" customWidth="1"/>
    <col min="1276" max="1276" width="96.85546875" customWidth="1"/>
    <col min="1277" max="1277" width="30.85546875" customWidth="1"/>
    <col min="1278" max="1278" width="12.5703125" customWidth="1"/>
    <col min="1279" max="1279" width="5.140625" customWidth="1"/>
    <col min="1281" max="1281" width="4.85546875" customWidth="1"/>
    <col min="1282" max="1282" width="30.5703125" customWidth="1"/>
    <col min="1283" max="1283" width="33.85546875" customWidth="1"/>
    <col min="1284" max="1284" width="5.140625" customWidth="1"/>
    <col min="1285" max="1286" width="17.5703125" customWidth="1"/>
    <col min="1531" max="1531" width="3.7109375" customWidth="1"/>
    <col min="1532" max="1532" width="96.85546875" customWidth="1"/>
    <col min="1533" max="1533" width="30.85546875" customWidth="1"/>
    <col min="1534" max="1534" width="12.5703125" customWidth="1"/>
    <col min="1535" max="1535" width="5.140625" customWidth="1"/>
    <col min="1537" max="1537" width="4.85546875" customWidth="1"/>
    <col min="1538" max="1538" width="30.5703125" customWidth="1"/>
    <col min="1539" max="1539" width="33.85546875" customWidth="1"/>
    <col min="1540" max="1540" width="5.140625" customWidth="1"/>
    <col min="1541" max="1542" width="17.5703125" customWidth="1"/>
    <col min="1787" max="1787" width="3.7109375" customWidth="1"/>
    <col min="1788" max="1788" width="96.85546875" customWidth="1"/>
    <col min="1789" max="1789" width="30.85546875" customWidth="1"/>
    <col min="1790" max="1790" width="12.5703125" customWidth="1"/>
    <col min="1791" max="1791" width="5.140625" customWidth="1"/>
    <col min="1793" max="1793" width="4.85546875" customWidth="1"/>
    <col min="1794" max="1794" width="30.5703125" customWidth="1"/>
    <col min="1795" max="1795" width="33.85546875" customWidth="1"/>
    <col min="1796" max="1796" width="5.140625" customWidth="1"/>
    <col min="1797" max="1798" width="17.5703125" customWidth="1"/>
    <col min="2043" max="2043" width="3.7109375" customWidth="1"/>
    <col min="2044" max="2044" width="96.85546875" customWidth="1"/>
    <col min="2045" max="2045" width="30.85546875" customWidth="1"/>
    <col min="2046" max="2046" width="12.5703125" customWidth="1"/>
    <col min="2047" max="2047" width="5.140625" customWidth="1"/>
    <col min="2049" max="2049" width="4.85546875" customWidth="1"/>
    <col min="2050" max="2050" width="30.5703125" customWidth="1"/>
    <col min="2051" max="2051" width="33.85546875" customWidth="1"/>
    <col min="2052" max="2052" width="5.140625" customWidth="1"/>
    <col min="2053" max="2054" width="17.5703125" customWidth="1"/>
    <col min="2299" max="2299" width="3.7109375" customWidth="1"/>
    <col min="2300" max="2300" width="96.85546875" customWidth="1"/>
    <col min="2301" max="2301" width="30.85546875" customWidth="1"/>
    <col min="2302" max="2302" width="12.5703125" customWidth="1"/>
    <col min="2303" max="2303" width="5.140625" customWidth="1"/>
    <col min="2305" max="2305" width="4.85546875" customWidth="1"/>
    <col min="2306" max="2306" width="30.5703125" customWidth="1"/>
    <col min="2307" max="2307" width="33.85546875" customWidth="1"/>
    <col min="2308" max="2308" width="5.140625" customWidth="1"/>
    <col min="2309" max="2310" width="17.5703125" customWidth="1"/>
    <col min="2555" max="2555" width="3.7109375" customWidth="1"/>
    <col min="2556" max="2556" width="96.85546875" customWidth="1"/>
    <col min="2557" max="2557" width="30.85546875" customWidth="1"/>
    <col min="2558" max="2558" width="12.5703125" customWidth="1"/>
    <col min="2559" max="2559" width="5.140625" customWidth="1"/>
    <col min="2561" max="2561" width="4.85546875" customWidth="1"/>
    <col min="2562" max="2562" width="30.5703125" customWidth="1"/>
    <col min="2563" max="2563" width="33.85546875" customWidth="1"/>
    <col min="2564" max="2564" width="5.140625" customWidth="1"/>
    <col min="2565" max="2566" width="17.5703125" customWidth="1"/>
    <col min="2811" max="2811" width="3.7109375" customWidth="1"/>
    <col min="2812" max="2812" width="96.85546875" customWidth="1"/>
    <col min="2813" max="2813" width="30.85546875" customWidth="1"/>
    <col min="2814" max="2814" width="12.5703125" customWidth="1"/>
    <col min="2815" max="2815" width="5.140625" customWidth="1"/>
    <col min="2817" max="2817" width="4.85546875" customWidth="1"/>
    <col min="2818" max="2818" width="30.5703125" customWidth="1"/>
    <col min="2819" max="2819" width="33.85546875" customWidth="1"/>
    <col min="2820" max="2820" width="5.140625" customWidth="1"/>
    <col min="2821" max="2822" width="17.5703125" customWidth="1"/>
    <col min="3067" max="3067" width="3.7109375" customWidth="1"/>
    <col min="3068" max="3068" width="96.85546875" customWidth="1"/>
    <col min="3069" max="3069" width="30.85546875" customWidth="1"/>
    <col min="3070" max="3070" width="12.5703125" customWidth="1"/>
    <col min="3071" max="3071" width="5.140625" customWidth="1"/>
    <col min="3073" max="3073" width="4.85546875" customWidth="1"/>
    <col min="3074" max="3074" width="30.5703125" customWidth="1"/>
    <col min="3075" max="3075" width="33.85546875" customWidth="1"/>
    <col min="3076" max="3076" width="5.140625" customWidth="1"/>
    <col min="3077" max="3078" width="17.5703125" customWidth="1"/>
    <col min="3323" max="3323" width="3.7109375" customWidth="1"/>
    <col min="3324" max="3324" width="96.85546875" customWidth="1"/>
    <col min="3325" max="3325" width="30.85546875" customWidth="1"/>
    <col min="3326" max="3326" width="12.5703125" customWidth="1"/>
    <col min="3327" max="3327" width="5.140625" customWidth="1"/>
    <col min="3329" max="3329" width="4.85546875" customWidth="1"/>
    <col min="3330" max="3330" width="30.5703125" customWidth="1"/>
    <col min="3331" max="3331" width="33.85546875" customWidth="1"/>
    <col min="3332" max="3332" width="5.140625" customWidth="1"/>
    <col min="3333" max="3334" width="17.5703125" customWidth="1"/>
    <col min="3579" max="3579" width="3.7109375" customWidth="1"/>
    <col min="3580" max="3580" width="96.85546875" customWidth="1"/>
    <col min="3581" max="3581" width="30.85546875" customWidth="1"/>
    <col min="3582" max="3582" width="12.5703125" customWidth="1"/>
    <col min="3583" max="3583" width="5.140625" customWidth="1"/>
    <col min="3585" max="3585" width="4.85546875" customWidth="1"/>
    <col min="3586" max="3586" width="30.5703125" customWidth="1"/>
    <col min="3587" max="3587" width="33.85546875" customWidth="1"/>
    <col min="3588" max="3588" width="5.140625" customWidth="1"/>
    <col min="3589" max="3590" width="17.5703125" customWidth="1"/>
    <col min="3835" max="3835" width="3.7109375" customWidth="1"/>
    <col min="3836" max="3836" width="96.85546875" customWidth="1"/>
    <col min="3837" max="3837" width="30.85546875" customWidth="1"/>
    <col min="3838" max="3838" width="12.5703125" customWidth="1"/>
    <col min="3839" max="3839" width="5.140625" customWidth="1"/>
    <col min="3841" max="3841" width="4.85546875" customWidth="1"/>
    <col min="3842" max="3842" width="30.5703125" customWidth="1"/>
    <col min="3843" max="3843" width="33.85546875" customWidth="1"/>
    <col min="3844" max="3844" width="5.140625" customWidth="1"/>
    <col min="3845" max="3846" width="17.5703125" customWidth="1"/>
    <col min="4091" max="4091" width="3.7109375" customWidth="1"/>
    <col min="4092" max="4092" width="96.85546875" customWidth="1"/>
    <col min="4093" max="4093" width="30.85546875" customWidth="1"/>
    <col min="4094" max="4094" width="12.5703125" customWidth="1"/>
    <col min="4095" max="4095" width="5.140625" customWidth="1"/>
    <col min="4097" max="4097" width="4.85546875" customWidth="1"/>
    <col min="4098" max="4098" width="30.5703125" customWidth="1"/>
    <col min="4099" max="4099" width="33.85546875" customWidth="1"/>
    <col min="4100" max="4100" width="5.140625" customWidth="1"/>
    <col min="4101" max="4102" width="17.5703125" customWidth="1"/>
    <col min="4347" max="4347" width="3.7109375" customWidth="1"/>
    <col min="4348" max="4348" width="96.85546875" customWidth="1"/>
    <col min="4349" max="4349" width="30.85546875" customWidth="1"/>
    <col min="4350" max="4350" width="12.5703125" customWidth="1"/>
    <col min="4351" max="4351" width="5.140625" customWidth="1"/>
    <col min="4353" max="4353" width="4.85546875" customWidth="1"/>
    <col min="4354" max="4354" width="30.5703125" customWidth="1"/>
    <col min="4355" max="4355" width="33.85546875" customWidth="1"/>
    <col min="4356" max="4356" width="5.140625" customWidth="1"/>
    <col min="4357" max="4358" width="17.5703125" customWidth="1"/>
    <col min="4603" max="4603" width="3.7109375" customWidth="1"/>
    <col min="4604" max="4604" width="96.85546875" customWidth="1"/>
    <col min="4605" max="4605" width="30.85546875" customWidth="1"/>
    <col min="4606" max="4606" width="12.5703125" customWidth="1"/>
    <col min="4607" max="4607" width="5.140625" customWidth="1"/>
    <col min="4609" max="4609" width="4.85546875" customWidth="1"/>
    <col min="4610" max="4610" width="30.5703125" customWidth="1"/>
    <col min="4611" max="4611" width="33.85546875" customWidth="1"/>
    <col min="4612" max="4612" width="5.140625" customWidth="1"/>
    <col min="4613" max="4614" width="17.5703125" customWidth="1"/>
    <col min="4859" max="4859" width="3.7109375" customWidth="1"/>
    <col min="4860" max="4860" width="96.85546875" customWidth="1"/>
    <col min="4861" max="4861" width="30.85546875" customWidth="1"/>
    <col min="4862" max="4862" width="12.5703125" customWidth="1"/>
    <col min="4863" max="4863" width="5.140625" customWidth="1"/>
    <col min="4865" max="4865" width="4.85546875" customWidth="1"/>
    <col min="4866" max="4866" width="30.5703125" customWidth="1"/>
    <col min="4867" max="4867" width="33.85546875" customWidth="1"/>
    <col min="4868" max="4868" width="5.140625" customWidth="1"/>
    <col min="4869" max="4870" width="17.5703125" customWidth="1"/>
    <col min="5115" max="5115" width="3.7109375" customWidth="1"/>
    <col min="5116" max="5116" width="96.85546875" customWidth="1"/>
    <col min="5117" max="5117" width="30.85546875" customWidth="1"/>
    <col min="5118" max="5118" width="12.5703125" customWidth="1"/>
    <col min="5119" max="5119" width="5.140625" customWidth="1"/>
    <col min="5121" max="5121" width="4.85546875" customWidth="1"/>
    <col min="5122" max="5122" width="30.5703125" customWidth="1"/>
    <col min="5123" max="5123" width="33.85546875" customWidth="1"/>
    <col min="5124" max="5124" width="5.140625" customWidth="1"/>
    <col min="5125" max="5126" width="17.5703125" customWidth="1"/>
    <col min="5371" max="5371" width="3.7109375" customWidth="1"/>
    <col min="5372" max="5372" width="96.85546875" customWidth="1"/>
    <col min="5373" max="5373" width="30.85546875" customWidth="1"/>
    <col min="5374" max="5374" width="12.5703125" customWidth="1"/>
    <col min="5375" max="5375" width="5.140625" customWidth="1"/>
    <col min="5377" max="5377" width="4.85546875" customWidth="1"/>
    <col min="5378" max="5378" width="30.5703125" customWidth="1"/>
    <col min="5379" max="5379" width="33.85546875" customWidth="1"/>
    <col min="5380" max="5380" width="5.140625" customWidth="1"/>
    <col min="5381" max="5382" width="17.5703125" customWidth="1"/>
    <col min="5627" max="5627" width="3.7109375" customWidth="1"/>
    <col min="5628" max="5628" width="96.85546875" customWidth="1"/>
    <col min="5629" max="5629" width="30.85546875" customWidth="1"/>
    <col min="5630" max="5630" width="12.5703125" customWidth="1"/>
    <col min="5631" max="5631" width="5.140625" customWidth="1"/>
    <col min="5633" max="5633" width="4.85546875" customWidth="1"/>
    <col min="5634" max="5634" width="30.5703125" customWidth="1"/>
    <col min="5635" max="5635" width="33.85546875" customWidth="1"/>
    <col min="5636" max="5636" width="5.140625" customWidth="1"/>
    <col min="5637" max="5638" width="17.5703125" customWidth="1"/>
    <col min="5883" max="5883" width="3.7109375" customWidth="1"/>
    <col min="5884" max="5884" width="96.85546875" customWidth="1"/>
    <col min="5885" max="5885" width="30.85546875" customWidth="1"/>
    <col min="5886" max="5886" width="12.5703125" customWidth="1"/>
    <col min="5887" max="5887" width="5.140625" customWidth="1"/>
    <col min="5889" max="5889" width="4.85546875" customWidth="1"/>
    <col min="5890" max="5890" width="30.5703125" customWidth="1"/>
    <col min="5891" max="5891" width="33.85546875" customWidth="1"/>
    <col min="5892" max="5892" width="5.140625" customWidth="1"/>
    <col min="5893" max="5894" width="17.5703125" customWidth="1"/>
    <col min="6139" max="6139" width="3.7109375" customWidth="1"/>
    <col min="6140" max="6140" width="96.85546875" customWidth="1"/>
    <col min="6141" max="6141" width="30.85546875" customWidth="1"/>
    <col min="6142" max="6142" width="12.5703125" customWidth="1"/>
    <col min="6143" max="6143" width="5.140625" customWidth="1"/>
    <col min="6145" max="6145" width="4.85546875" customWidth="1"/>
    <col min="6146" max="6146" width="30.5703125" customWidth="1"/>
    <col min="6147" max="6147" width="33.85546875" customWidth="1"/>
    <col min="6148" max="6148" width="5.140625" customWidth="1"/>
    <col min="6149" max="6150" width="17.5703125" customWidth="1"/>
    <col min="6395" max="6395" width="3.7109375" customWidth="1"/>
    <col min="6396" max="6396" width="96.85546875" customWidth="1"/>
    <col min="6397" max="6397" width="30.85546875" customWidth="1"/>
    <col min="6398" max="6398" width="12.5703125" customWidth="1"/>
    <col min="6399" max="6399" width="5.140625" customWidth="1"/>
    <col min="6401" max="6401" width="4.85546875" customWidth="1"/>
    <col min="6402" max="6402" width="30.5703125" customWidth="1"/>
    <col min="6403" max="6403" width="33.85546875" customWidth="1"/>
    <col min="6404" max="6404" width="5.140625" customWidth="1"/>
    <col min="6405" max="6406" width="17.5703125" customWidth="1"/>
    <col min="6651" max="6651" width="3.7109375" customWidth="1"/>
    <col min="6652" max="6652" width="96.85546875" customWidth="1"/>
    <col min="6653" max="6653" width="30.85546875" customWidth="1"/>
    <col min="6654" max="6654" width="12.5703125" customWidth="1"/>
    <col min="6655" max="6655" width="5.140625" customWidth="1"/>
    <col min="6657" max="6657" width="4.85546875" customWidth="1"/>
    <col min="6658" max="6658" width="30.5703125" customWidth="1"/>
    <col min="6659" max="6659" width="33.85546875" customWidth="1"/>
    <col min="6660" max="6660" width="5.140625" customWidth="1"/>
    <col min="6661" max="6662" width="17.5703125" customWidth="1"/>
    <col min="6907" max="6907" width="3.7109375" customWidth="1"/>
    <col min="6908" max="6908" width="96.85546875" customWidth="1"/>
    <col min="6909" max="6909" width="30.85546875" customWidth="1"/>
    <col min="6910" max="6910" width="12.5703125" customWidth="1"/>
    <col min="6911" max="6911" width="5.140625" customWidth="1"/>
    <col min="6913" max="6913" width="4.85546875" customWidth="1"/>
    <col min="6914" max="6914" width="30.5703125" customWidth="1"/>
    <col min="6915" max="6915" width="33.85546875" customWidth="1"/>
    <col min="6916" max="6916" width="5.140625" customWidth="1"/>
    <col min="6917" max="6918" width="17.5703125" customWidth="1"/>
    <col min="7163" max="7163" width="3.7109375" customWidth="1"/>
    <col min="7164" max="7164" width="96.85546875" customWidth="1"/>
    <col min="7165" max="7165" width="30.85546875" customWidth="1"/>
    <col min="7166" max="7166" width="12.5703125" customWidth="1"/>
    <col min="7167" max="7167" width="5.140625" customWidth="1"/>
    <col min="7169" max="7169" width="4.85546875" customWidth="1"/>
    <col min="7170" max="7170" width="30.5703125" customWidth="1"/>
    <col min="7171" max="7171" width="33.85546875" customWidth="1"/>
    <col min="7172" max="7172" width="5.140625" customWidth="1"/>
    <col min="7173" max="7174" width="17.5703125" customWidth="1"/>
    <col min="7419" max="7419" width="3.7109375" customWidth="1"/>
    <col min="7420" max="7420" width="96.85546875" customWidth="1"/>
    <col min="7421" max="7421" width="30.85546875" customWidth="1"/>
    <col min="7422" max="7422" width="12.5703125" customWidth="1"/>
    <col min="7423" max="7423" width="5.140625" customWidth="1"/>
    <col min="7425" max="7425" width="4.85546875" customWidth="1"/>
    <col min="7426" max="7426" width="30.5703125" customWidth="1"/>
    <col min="7427" max="7427" width="33.85546875" customWidth="1"/>
    <col min="7428" max="7428" width="5.140625" customWidth="1"/>
    <col min="7429" max="7430" width="17.5703125" customWidth="1"/>
    <col min="7675" max="7675" width="3.7109375" customWidth="1"/>
    <col min="7676" max="7676" width="96.85546875" customWidth="1"/>
    <col min="7677" max="7677" width="30.85546875" customWidth="1"/>
    <col min="7678" max="7678" width="12.5703125" customWidth="1"/>
    <col min="7679" max="7679" width="5.140625" customWidth="1"/>
    <col min="7681" max="7681" width="4.85546875" customWidth="1"/>
    <col min="7682" max="7682" width="30.5703125" customWidth="1"/>
    <col min="7683" max="7683" width="33.85546875" customWidth="1"/>
    <col min="7684" max="7684" width="5.140625" customWidth="1"/>
    <col min="7685" max="7686" width="17.5703125" customWidth="1"/>
    <col min="7931" max="7931" width="3.7109375" customWidth="1"/>
    <col min="7932" max="7932" width="96.85546875" customWidth="1"/>
    <col min="7933" max="7933" width="30.85546875" customWidth="1"/>
    <col min="7934" max="7934" width="12.5703125" customWidth="1"/>
    <col min="7935" max="7935" width="5.140625" customWidth="1"/>
    <col min="7937" max="7937" width="4.85546875" customWidth="1"/>
    <col min="7938" max="7938" width="30.5703125" customWidth="1"/>
    <col min="7939" max="7939" width="33.85546875" customWidth="1"/>
    <col min="7940" max="7940" width="5.140625" customWidth="1"/>
    <col min="7941" max="7942" width="17.5703125" customWidth="1"/>
    <col min="8187" max="8187" width="3.7109375" customWidth="1"/>
    <col min="8188" max="8188" width="96.85546875" customWidth="1"/>
    <col min="8189" max="8189" width="30.85546875" customWidth="1"/>
    <col min="8190" max="8190" width="12.5703125" customWidth="1"/>
    <col min="8191" max="8191" width="5.140625" customWidth="1"/>
    <col min="8193" max="8193" width="4.85546875" customWidth="1"/>
    <col min="8194" max="8194" width="30.5703125" customWidth="1"/>
    <col min="8195" max="8195" width="33.85546875" customWidth="1"/>
    <col min="8196" max="8196" width="5.140625" customWidth="1"/>
    <col min="8197" max="8198" width="17.5703125" customWidth="1"/>
    <col min="8443" max="8443" width="3.7109375" customWidth="1"/>
    <col min="8444" max="8444" width="96.85546875" customWidth="1"/>
    <col min="8445" max="8445" width="30.85546875" customWidth="1"/>
    <col min="8446" max="8446" width="12.5703125" customWidth="1"/>
    <col min="8447" max="8447" width="5.140625" customWidth="1"/>
    <col min="8449" max="8449" width="4.85546875" customWidth="1"/>
    <col min="8450" max="8450" width="30.5703125" customWidth="1"/>
    <col min="8451" max="8451" width="33.85546875" customWidth="1"/>
    <col min="8452" max="8452" width="5.140625" customWidth="1"/>
    <col min="8453" max="8454" width="17.5703125" customWidth="1"/>
    <col min="8699" max="8699" width="3.7109375" customWidth="1"/>
    <col min="8700" max="8700" width="96.85546875" customWidth="1"/>
    <col min="8701" max="8701" width="30.85546875" customWidth="1"/>
    <col min="8702" max="8702" width="12.5703125" customWidth="1"/>
    <col min="8703" max="8703" width="5.140625" customWidth="1"/>
    <col min="8705" max="8705" width="4.85546875" customWidth="1"/>
    <col min="8706" max="8706" width="30.5703125" customWidth="1"/>
    <col min="8707" max="8707" width="33.85546875" customWidth="1"/>
    <col min="8708" max="8708" width="5.140625" customWidth="1"/>
    <col min="8709" max="8710" width="17.5703125" customWidth="1"/>
    <col min="8955" max="8955" width="3.7109375" customWidth="1"/>
    <col min="8956" max="8956" width="96.85546875" customWidth="1"/>
    <col min="8957" max="8957" width="30.85546875" customWidth="1"/>
    <col min="8958" max="8958" width="12.5703125" customWidth="1"/>
    <col min="8959" max="8959" width="5.140625" customWidth="1"/>
    <col min="8961" max="8961" width="4.85546875" customWidth="1"/>
    <col min="8962" max="8962" width="30.5703125" customWidth="1"/>
    <col min="8963" max="8963" width="33.85546875" customWidth="1"/>
    <col min="8964" max="8964" width="5.140625" customWidth="1"/>
    <col min="8965" max="8966" width="17.5703125" customWidth="1"/>
    <col min="9211" max="9211" width="3.7109375" customWidth="1"/>
    <col min="9212" max="9212" width="96.85546875" customWidth="1"/>
    <col min="9213" max="9213" width="30.85546875" customWidth="1"/>
    <col min="9214" max="9214" width="12.5703125" customWidth="1"/>
    <col min="9215" max="9215" width="5.140625" customWidth="1"/>
    <col min="9217" max="9217" width="4.85546875" customWidth="1"/>
    <col min="9218" max="9218" width="30.5703125" customWidth="1"/>
    <col min="9219" max="9219" width="33.85546875" customWidth="1"/>
    <col min="9220" max="9220" width="5.140625" customWidth="1"/>
    <col min="9221" max="9222" width="17.5703125" customWidth="1"/>
    <col min="9467" max="9467" width="3.7109375" customWidth="1"/>
    <col min="9468" max="9468" width="96.85546875" customWidth="1"/>
    <col min="9469" max="9469" width="30.85546875" customWidth="1"/>
    <col min="9470" max="9470" width="12.5703125" customWidth="1"/>
    <col min="9471" max="9471" width="5.140625" customWidth="1"/>
    <col min="9473" max="9473" width="4.85546875" customWidth="1"/>
    <col min="9474" max="9474" width="30.5703125" customWidth="1"/>
    <col min="9475" max="9475" width="33.85546875" customWidth="1"/>
    <col min="9476" max="9476" width="5.140625" customWidth="1"/>
    <col min="9477" max="9478" width="17.5703125" customWidth="1"/>
    <col min="9723" max="9723" width="3.7109375" customWidth="1"/>
    <col min="9724" max="9724" width="96.85546875" customWidth="1"/>
    <col min="9725" max="9725" width="30.85546875" customWidth="1"/>
    <col min="9726" max="9726" width="12.5703125" customWidth="1"/>
    <col min="9727" max="9727" width="5.140625" customWidth="1"/>
    <col min="9729" max="9729" width="4.85546875" customWidth="1"/>
    <col min="9730" max="9730" width="30.5703125" customWidth="1"/>
    <col min="9731" max="9731" width="33.85546875" customWidth="1"/>
    <col min="9732" max="9732" width="5.140625" customWidth="1"/>
    <col min="9733" max="9734" width="17.5703125" customWidth="1"/>
    <col min="9979" max="9979" width="3.7109375" customWidth="1"/>
    <col min="9980" max="9980" width="96.85546875" customWidth="1"/>
    <col min="9981" max="9981" width="30.85546875" customWidth="1"/>
    <col min="9982" max="9982" width="12.5703125" customWidth="1"/>
    <col min="9983" max="9983" width="5.140625" customWidth="1"/>
    <col min="9985" max="9985" width="4.85546875" customWidth="1"/>
    <col min="9986" max="9986" width="30.5703125" customWidth="1"/>
    <col min="9987" max="9987" width="33.85546875" customWidth="1"/>
    <col min="9988" max="9988" width="5.140625" customWidth="1"/>
    <col min="9989" max="9990" width="17.5703125" customWidth="1"/>
    <col min="10235" max="10235" width="3.7109375" customWidth="1"/>
    <col min="10236" max="10236" width="96.85546875" customWidth="1"/>
    <col min="10237" max="10237" width="30.85546875" customWidth="1"/>
    <col min="10238" max="10238" width="12.5703125" customWidth="1"/>
    <col min="10239" max="10239" width="5.140625" customWidth="1"/>
    <col min="10241" max="10241" width="4.85546875" customWidth="1"/>
    <col min="10242" max="10242" width="30.5703125" customWidth="1"/>
    <col min="10243" max="10243" width="33.85546875" customWidth="1"/>
    <col min="10244" max="10244" width="5.140625" customWidth="1"/>
    <col min="10245" max="10246" width="17.5703125" customWidth="1"/>
    <col min="10491" max="10491" width="3.7109375" customWidth="1"/>
    <col min="10492" max="10492" width="96.85546875" customWidth="1"/>
    <col min="10493" max="10493" width="30.85546875" customWidth="1"/>
    <col min="10494" max="10494" width="12.5703125" customWidth="1"/>
    <col min="10495" max="10495" width="5.140625" customWidth="1"/>
    <col min="10497" max="10497" width="4.85546875" customWidth="1"/>
    <col min="10498" max="10498" width="30.5703125" customWidth="1"/>
    <col min="10499" max="10499" width="33.85546875" customWidth="1"/>
    <col min="10500" max="10500" width="5.140625" customWidth="1"/>
    <col min="10501" max="10502" width="17.5703125" customWidth="1"/>
    <col min="10747" max="10747" width="3.7109375" customWidth="1"/>
    <col min="10748" max="10748" width="96.85546875" customWidth="1"/>
    <col min="10749" max="10749" width="30.85546875" customWidth="1"/>
    <col min="10750" max="10750" width="12.5703125" customWidth="1"/>
    <col min="10751" max="10751" width="5.140625" customWidth="1"/>
    <col min="10753" max="10753" width="4.85546875" customWidth="1"/>
    <col min="10754" max="10754" width="30.5703125" customWidth="1"/>
    <col min="10755" max="10755" width="33.85546875" customWidth="1"/>
    <col min="10756" max="10756" width="5.140625" customWidth="1"/>
    <col min="10757" max="10758" width="17.5703125" customWidth="1"/>
    <col min="11003" max="11003" width="3.7109375" customWidth="1"/>
    <col min="11004" max="11004" width="96.85546875" customWidth="1"/>
    <col min="11005" max="11005" width="30.85546875" customWidth="1"/>
    <col min="11006" max="11006" width="12.5703125" customWidth="1"/>
    <col min="11007" max="11007" width="5.140625" customWidth="1"/>
    <col min="11009" max="11009" width="4.85546875" customWidth="1"/>
    <col min="11010" max="11010" width="30.5703125" customWidth="1"/>
    <col min="11011" max="11011" width="33.85546875" customWidth="1"/>
    <col min="11012" max="11012" width="5.140625" customWidth="1"/>
    <col min="11013" max="11014" width="17.5703125" customWidth="1"/>
    <col min="11259" max="11259" width="3.7109375" customWidth="1"/>
    <col min="11260" max="11260" width="96.85546875" customWidth="1"/>
    <col min="11261" max="11261" width="30.85546875" customWidth="1"/>
    <col min="11262" max="11262" width="12.5703125" customWidth="1"/>
    <col min="11263" max="11263" width="5.140625" customWidth="1"/>
    <col min="11265" max="11265" width="4.85546875" customWidth="1"/>
    <col min="11266" max="11266" width="30.5703125" customWidth="1"/>
    <col min="11267" max="11267" width="33.85546875" customWidth="1"/>
    <col min="11268" max="11268" width="5.140625" customWidth="1"/>
    <col min="11269" max="11270" width="17.5703125" customWidth="1"/>
    <col min="11515" max="11515" width="3.7109375" customWidth="1"/>
    <col min="11516" max="11516" width="96.85546875" customWidth="1"/>
    <col min="11517" max="11517" width="30.85546875" customWidth="1"/>
    <col min="11518" max="11518" width="12.5703125" customWidth="1"/>
    <col min="11519" max="11519" width="5.140625" customWidth="1"/>
    <col min="11521" max="11521" width="4.85546875" customWidth="1"/>
    <col min="11522" max="11522" width="30.5703125" customWidth="1"/>
    <col min="11523" max="11523" width="33.85546875" customWidth="1"/>
    <col min="11524" max="11524" width="5.140625" customWidth="1"/>
    <col min="11525" max="11526" width="17.5703125" customWidth="1"/>
    <col min="11771" max="11771" width="3.7109375" customWidth="1"/>
    <col min="11772" max="11772" width="96.85546875" customWidth="1"/>
    <col min="11773" max="11773" width="30.85546875" customWidth="1"/>
    <col min="11774" max="11774" width="12.5703125" customWidth="1"/>
    <col min="11775" max="11775" width="5.140625" customWidth="1"/>
    <col min="11777" max="11777" width="4.85546875" customWidth="1"/>
    <col min="11778" max="11778" width="30.5703125" customWidth="1"/>
    <col min="11779" max="11779" width="33.85546875" customWidth="1"/>
    <col min="11780" max="11780" width="5.140625" customWidth="1"/>
    <col min="11781" max="11782" width="17.5703125" customWidth="1"/>
    <col min="12027" max="12027" width="3.7109375" customWidth="1"/>
    <col min="12028" max="12028" width="96.85546875" customWidth="1"/>
    <col min="12029" max="12029" width="30.85546875" customWidth="1"/>
    <col min="12030" max="12030" width="12.5703125" customWidth="1"/>
    <col min="12031" max="12031" width="5.140625" customWidth="1"/>
    <col min="12033" max="12033" width="4.85546875" customWidth="1"/>
    <col min="12034" max="12034" width="30.5703125" customWidth="1"/>
    <col min="12035" max="12035" width="33.85546875" customWidth="1"/>
    <col min="12036" max="12036" width="5.140625" customWidth="1"/>
    <col min="12037" max="12038" width="17.5703125" customWidth="1"/>
    <col min="12283" max="12283" width="3.7109375" customWidth="1"/>
    <col min="12284" max="12284" width="96.85546875" customWidth="1"/>
    <col min="12285" max="12285" width="30.85546875" customWidth="1"/>
    <col min="12286" max="12286" width="12.5703125" customWidth="1"/>
    <col min="12287" max="12287" width="5.140625" customWidth="1"/>
    <col min="12289" max="12289" width="4.85546875" customWidth="1"/>
    <col min="12290" max="12290" width="30.5703125" customWidth="1"/>
    <col min="12291" max="12291" width="33.85546875" customWidth="1"/>
    <col min="12292" max="12292" width="5.140625" customWidth="1"/>
    <col min="12293" max="12294" width="17.5703125" customWidth="1"/>
    <col min="12539" max="12539" width="3.7109375" customWidth="1"/>
    <col min="12540" max="12540" width="96.85546875" customWidth="1"/>
    <col min="12541" max="12541" width="30.85546875" customWidth="1"/>
    <col min="12542" max="12542" width="12.5703125" customWidth="1"/>
    <col min="12543" max="12543" width="5.140625" customWidth="1"/>
    <col min="12545" max="12545" width="4.85546875" customWidth="1"/>
    <col min="12546" max="12546" width="30.5703125" customWidth="1"/>
    <col min="12547" max="12547" width="33.85546875" customWidth="1"/>
    <col min="12548" max="12548" width="5.140625" customWidth="1"/>
    <col min="12549" max="12550" width="17.5703125" customWidth="1"/>
    <col min="12795" max="12795" width="3.7109375" customWidth="1"/>
    <col min="12796" max="12796" width="96.85546875" customWidth="1"/>
    <col min="12797" max="12797" width="30.85546875" customWidth="1"/>
    <col min="12798" max="12798" width="12.5703125" customWidth="1"/>
    <col min="12799" max="12799" width="5.140625" customWidth="1"/>
    <col min="12801" max="12801" width="4.85546875" customWidth="1"/>
    <col min="12802" max="12802" width="30.5703125" customWidth="1"/>
    <col min="12803" max="12803" width="33.85546875" customWidth="1"/>
    <col min="12804" max="12804" width="5.140625" customWidth="1"/>
    <col min="12805" max="12806" width="17.5703125" customWidth="1"/>
    <col min="13051" max="13051" width="3.7109375" customWidth="1"/>
    <col min="13052" max="13052" width="96.85546875" customWidth="1"/>
    <col min="13053" max="13053" width="30.85546875" customWidth="1"/>
    <col min="13054" max="13054" width="12.5703125" customWidth="1"/>
    <col min="13055" max="13055" width="5.140625" customWidth="1"/>
    <col min="13057" max="13057" width="4.85546875" customWidth="1"/>
    <col min="13058" max="13058" width="30.5703125" customWidth="1"/>
    <col min="13059" max="13059" width="33.85546875" customWidth="1"/>
    <col min="13060" max="13060" width="5.140625" customWidth="1"/>
    <col min="13061" max="13062" width="17.5703125" customWidth="1"/>
    <col min="13307" max="13307" width="3.7109375" customWidth="1"/>
    <col min="13308" max="13308" width="96.85546875" customWidth="1"/>
    <col min="13309" max="13309" width="30.85546875" customWidth="1"/>
    <col min="13310" max="13310" width="12.5703125" customWidth="1"/>
    <col min="13311" max="13311" width="5.140625" customWidth="1"/>
    <col min="13313" max="13313" width="4.85546875" customWidth="1"/>
    <col min="13314" max="13314" width="30.5703125" customWidth="1"/>
    <col min="13315" max="13315" width="33.85546875" customWidth="1"/>
    <col min="13316" max="13316" width="5.140625" customWidth="1"/>
    <col min="13317" max="13318" width="17.5703125" customWidth="1"/>
    <col min="13563" max="13563" width="3.7109375" customWidth="1"/>
    <col min="13564" max="13564" width="96.85546875" customWidth="1"/>
    <col min="13565" max="13565" width="30.85546875" customWidth="1"/>
    <col min="13566" max="13566" width="12.5703125" customWidth="1"/>
    <col min="13567" max="13567" width="5.140625" customWidth="1"/>
    <col min="13569" max="13569" width="4.85546875" customWidth="1"/>
    <col min="13570" max="13570" width="30.5703125" customWidth="1"/>
    <col min="13571" max="13571" width="33.85546875" customWidth="1"/>
    <col min="13572" max="13572" width="5.140625" customWidth="1"/>
    <col min="13573" max="13574" width="17.5703125" customWidth="1"/>
    <col min="13819" max="13819" width="3.7109375" customWidth="1"/>
    <col min="13820" max="13820" width="96.85546875" customWidth="1"/>
    <col min="13821" max="13821" width="30.85546875" customWidth="1"/>
    <col min="13822" max="13822" width="12.5703125" customWidth="1"/>
    <col min="13823" max="13823" width="5.140625" customWidth="1"/>
    <col min="13825" max="13825" width="4.85546875" customWidth="1"/>
    <col min="13826" max="13826" width="30.5703125" customWidth="1"/>
    <col min="13827" max="13827" width="33.85546875" customWidth="1"/>
    <col min="13828" max="13828" width="5.140625" customWidth="1"/>
    <col min="13829" max="13830" width="17.5703125" customWidth="1"/>
    <col min="14075" max="14075" width="3.7109375" customWidth="1"/>
    <col min="14076" max="14076" width="96.85546875" customWidth="1"/>
    <col min="14077" max="14077" width="30.85546875" customWidth="1"/>
    <col min="14078" max="14078" width="12.5703125" customWidth="1"/>
    <col min="14079" max="14079" width="5.140625" customWidth="1"/>
    <col min="14081" max="14081" width="4.85546875" customWidth="1"/>
    <col min="14082" max="14082" width="30.5703125" customWidth="1"/>
    <col min="14083" max="14083" width="33.85546875" customWidth="1"/>
    <col min="14084" max="14084" width="5.140625" customWidth="1"/>
    <col min="14085" max="14086" width="17.5703125" customWidth="1"/>
    <col min="14331" max="14331" width="3.7109375" customWidth="1"/>
    <col min="14332" max="14332" width="96.85546875" customWidth="1"/>
    <col min="14333" max="14333" width="30.85546875" customWidth="1"/>
    <col min="14334" max="14334" width="12.5703125" customWidth="1"/>
    <col min="14335" max="14335" width="5.140625" customWidth="1"/>
    <col min="14337" max="14337" width="4.85546875" customWidth="1"/>
    <col min="14338" max="14338" width="30.5703125" customWidth="1"/>
    <col min="14339" max="14339" width="33.85546875" customWidth="1"/>
    <col min="14340" max="14340" width="5.140625" customWidth="1"/>
    <col min="14341" max="14342" width="17.5703125" customWidth="1"/>
    <col min="14587" max="14587" width="3.7109375" customWidth="1"/>
    <col min="14588" max="14588" width="96.85546875" customWidth="1"/>
    <col min="14589" max="14589" width="30.85546875" customWidth="1"/>
    <col min="14590" max="14590" width="12.5703125" customWidth="1"/>
    <col min="14591" max="14591" width="5.140625" customWidth="1"/>
    <col min="14593" max="14593" width="4.85546875" customWidth="1"/>
    <col min="14594" max="14594" width="30.5703125" customWidth="1"/>
    <col min="14595" max="14595" width="33.85546875" customWidth="1"/>
    <col min="14596" max="14596" width="5.140625" customWidth="1"/>
    <col min="14597" max="14598" width="17.5703125" customWidth="1"/>
    <col min="14843" max="14843" width="3.7109375" customWidth="1"/>
    <col min="14844" max="14844" width="96.85546875" customWidth="1"/>
    <col min="14845" max="14845" width="30.85546875" customWidth="1"/>
    <col min="14846" max="14846" width="12.5703125" customWidth="1"/>
    <col min="14847" max="14847" width="5.140625" customWidth="1"/>
    <col min="14849" max="14849" width="4.85546875" customWidth="1"/>
    <col min="14850" max="14850" width="30.5703125" customWidth="1"/>
    <col min="14851" max="14851" width="33.85546875" customWidth="1"/>
    <col min="14852" max="14852" width="5.140625" customWidth="1"/>
    <col min="14853" max="14854" width="17.5703125" customWidth="1"/>
    <col min="15099" max="15099" width="3.7109375" customWidth="1"/>
    <col min="15100" max="15100" width="96.85546875" customWidth="1"/>
    <col min="15101" max="15101" width="30.85546875" customWidth="1"/>
    <col min="15102" max="15102" width="12.5703125" customWidth="1"/>
    <col min="15103" max="15103" width="5.140625" customWidth="1"/>
    <col min="15105" max="15105" width="4.85546875" customWidth="1"/>
    <col min="15106" max="15106" width="30.5703125" customWidth="1"/>
    <col min="15107" max="15107" width="33.85546875" customWidth="1"/>
    <col min="15108" max="15108" width="5.140625" customWidth="1"/>
    <col min="15109" max="15110" width="17.5703125" customWidth="1"/>
    <col min="15355" max="15355" width="3.7109375" customWidth="1"/>
    <col min="15356" max="15356" width="96.85546875" customWidth="1"/>
    <col min="15357" max="15357" width="30.85546875" customWidth="1"/>
    <col min="15358" max="15358" width="12.5703125" customWidth="1"/>
    <col min="15359" max="15359" width="5.140625" customWidth="1"/>
    <col min="15361" max="15361" width="4.85546875" customWidth="1"/>
    <col min="15362" max="15362" width="30.5703125" customWidth="1"/>
    <col min="15363" max="15363" width="33.85546875" customWidth="1"/>
    <col min="15364" max="15364" width="5.140625" customWidth="1"/>
    <col min="15365" max="15366" width="17.5703125" customWidth="1"/>
    <col min="15611" max="15611" width="3.7109375" customWidth="1"/>
    <col min="15612" max="15612" width="96.85546875" customWidth="1"/>
    <col min="15613" max="15613" width="30.85546875" customWidth="1"/>
    <col min="15614" max="15614" width="12.5703125" customWidth="1"/>
    <col min="15615" max="15615" width="5.140625" customWidth="1"/>
    <col min="15617" max="15617" width="4.85546875" customWidth="1"/>
    <col min="15618" max="15618" width="30.5703125" customWidth="1"/>
    <col min="15619" max="15619" width="33.85546875" customWidth="1"/>
    <col min="15620" max="15620" width="5.140625" customWidth="1"/>
    <col min="15621" max="15622" width="17.5703125" customWidth="1"/>
    <col min="15867" max="15867" width="3.7109375" customWidth="1"/>
    <col min="15868" max="15868" width="96.85546875" customWidth="1"/>
    <col min="15869" max="15869" width="30.85546875" customWidth="1"/>
    <col min="15870" max="15870" width="12.5703125" customWidth="1"/>
    <col min="15871" max="15871" width="5.140625" customWidth="1"/>
    <col min="15873" max="15873" width="4.85546875" customWidth="1"/>
    <col min="15874" max="15874" width="30.5703125" customWidth="1"/>
    <col min="15875" max="15875" width="33.85546875" customWidth="1"/>
    <col min="15876" max="15876" width="5.140625" customWidth="1"/>
    <col min="15877" max="15878" width="17.5703125" customWidth="1"/>
    <col min="16123" max="16123" width="3.7109375" customWidth="1"/>
    <col min="16124" max="16124" width="96.85546875" customWidth="1"/>
    <col min="16125" max="16125" width="30.85546875" customWidth="1"/>
    <col min="16126" max="16126" width="12.5703125" customWidth="1"/>
    <col min="16127" max="16127" width="5.140625" customWidth="1"/>
    <col min="16129" max="16129" width="4.85546875" customWidth="1"/>
    <col min="16130" max="16130" width="30.5703125" customWidth="1"/>
    <col min="16131" max="16131" width="33.85546875" customWidth="1"/>
    <col min="16132" max="16132" width="5.140625" customWidth="1"/>
    <col min="16133" max="16134" width="17.5703125" customWidth="1"/>
  </cols>
  <sheetData>
    <row r="1" spans="1:4" ht="48" customHeight="1" x14ac:dyDescent="0.25">
      <c r="A1" s="1"/>
      <c r="B1" s="2" t="s">
        <v>0</v>
      </c>
      <c r="C1" s="2"/>
      <c r="D1" s="2"/>
    </row>
    <row r="2" spans="1:4" x14ac:dyDescent="0.25">
      <c r="A2" s="1"/>
      <c r="B2" s="4" t="s">
        <v>1</v>
      </c>
      <c r="C2" s="5">
        <f ca="1">TODAY()</f>
        <v>45352</v>
      </c>
      <c r="D2" s="6"/>
    </row>
    <row r="3" spans="1:4" x14ac:dyDescent="0.25">
      <c r="A3" s="1"/>
      <c r="B3" s="7" t="s">
        <v>2</v>
      </c>
      <c r="C3" s="8"/>
      <c r="D3" s="6"/>
    </row>
    <row r="4" spans="1:4" x14ac:dyDescent="0.25">
      <c r="A4" s="9"/>
      <c r="B4" s="10" t="str">
        <f>[1]И1!D13</f>
        <v>Субъект Российской Федерации</v>
      </c>
      <c r="C4" s="11" t="str">
        <f>[1]И1!E13</f>
        <v>Камчатский край</v>
      </c>
      <c r="D4" s="10"/>
    </row>
    <row r="5" spans="1:4" ht="15.75" customHeight="1" x14ac:dyDescent="0.25">
      <c r="A5" s="9"/>
      <c r="B5" s="10" t="str">
        <f>[1]И1!D14</f>
        <v>Тип муниципального образования (выберите из списка)</v>
      </c>
      <c r="C5" s="11" t="str">
        <f>[1]И1!E14</f>
        <v>Елизовский МР</v>
      </c>
      <c r="D5" s="10"/>
    </row>
    <row r="6" spans="1:4" x14ac:dyDescent="0.25">
      <c r="A6" s="9"/>
      <c r="B6" s="10" t="str">
        <f>IF([1]И1!E15="","",[1]И1!D15)</f>
        <v>Поселение</v>
      </c>
      <c r="C6" s="8" t="str">
        <f>IF([1]И1!E15="","",[1]И1!E15)</f>
        <v>Елизовское ГП</v>
      </c>
      <c r="D6" s="10"/>
    </row>
    <row r="7" spans="1:4" x14ac:dyDescent="0.25">
      <c r="A7" s="9"/>
      <c r="B7" s="10" t="str">
        <f>[1]И1!D16</f>
        <v>Код ОКТМО</v>
      </c>
      <c r="C7" s="12">
        <f>[1]И1!E16</f>
        <v>0</v>
      </c>
      <c r="D7" s="10"/>
    </row>
    <row r="8" spans="1:4" x14ac:dyDescent="0.25">
      <c r="A8" s="9"/>
      <c r="B8" s="13" t="str">
        <f>[1]И1!D17</f>
        <v>Система теплоснабжения</v>
      </c>
      <c r="C8" s="14">
        <f>[1]И1!E17</f>
        <v>0</v>
      </c>
      <c r="D8" s="10"/>
    </row>
    <row r="9" spans="1:4" x14ac:dyDescent="0.25">
      <c r="A9" s="9"/>
      <c r="B9" s="10" t="str">
        <f>[1]И1!D8</f>
        <v>Период регулирования (i)-й</v>
      </c>
      <c r="C9" s="15">
        <f>[1]И1!E8</f>
        <v>2024</v>
      </c>
      <c r="D9" s="10"/>
    </row>
    <row r="10" spans="1:4" x14ac:dyDescent="0.25">
      <c r="A10" s="9"/>
      <c r="B10" s="10" t="str">
        <f>[1]И1!D9</f>
        <v>Период регулирования (i-1)-й</v>
      </c>
      <c r="C10" s="15">
        <f>[1]И1!E9</f>
        <v>2023</v>
      </c>
      <c r="D10" s="10"/>
    </row>
    <row r="11" spans="1:4" x14ac:dyDescent="0.25">
      <c r="A11" s="9"/>
      <c r="B11" s="10" t="str">
        <f>[1]И1!D10</f>
        <v>Период регулирования (i-2)-й</v>
      </c>
      <c r="C11" s="15">
        <f>[1]И1!E10</f>
        <v>2022</v>
      </c>
      <c r="D11" s="10"/>
    </row>
    <row r="12" spans="1:4" x14ac:dyDescent="0.25">
      <c r="A12" s="9"/>
      <c r="B12" s="10" t="str">
        <f>[1]И1!D11</f>
        <v>Базовый год (б)</v>
      </c>
      <c r="C12" s="15">
        <f>[1]И1!E11</f>
        <v>2015</v>
      </c>
      <c r="D12" s="10"/>
    </row>
    <row r="13" spans="1:4" x14ac:dyDescent="0.25">
      <c r="A13" s="9"/>
      <c r="B13" s="10" t="str">
        <f>[1]И1!D18</f>
        <v>Вид топлива, использование которого преобладает в системе теплоснабжения</v>
      </c>
      <c r="C13" s="16" t="str">
        <f>[1]И1!E18</f>
        <v>Газ</v>
      </c>
      <c r="D13" s="10"/>
    </row>
    <row r="14" spans="1:4" ht="26.25" customHeight="1" thickBot="1" x14ac:dyDescent="0.3">
      <c r="A14" s="17" t="s">
        <v>3</v>
      </c>
      <c r="B14" s="17"/>
      <c r="C14" s="17"/>
      <c r="D14" s="6"/>
    </row>
    <row r="15" spans="1:4" x14ac:dyDescent="0.25">
      <c r="A15" s="18" t="s">
        <v>4</v>
      </c>
      <c r="B15" s="19" t="s">
        <v>5</v>
      </c>
      <c r="C15" s="20" t="s">
        <v>6</v>
      </c>
      <c r="D15" s="6"/>
    </row>
    <row r="16" spans="1:4" x14ac:dyDescent="0.25">
      <c r="A16" s="21">
        <v>1</v>
      </c>
      <c r="B16" s="22">
        <v>2</v>
      </c>
      <c r="C16" s="23">
        <v>3</v>
      </c>
      <c r="D16" s="6"/>
    </row>
    <row r="17" spans="1:4" x14ac:dyDescent="0.25">
      <c r="A17" s="24">
        <v>1</v>
      </c>
      <c r="B17" s="25" t="s">
        <v>7</v>
      </c>
      <c r="C17" s="26">
        <f>SUM(C18:C23)</f>
        <v>3434.3138578683506</v>
      </c>
      <c r="D17" s="6"/>
    </row>
    <row r="18" spans="1:4" ht="42.75" x14ac:dyDescent="0.25">
      <c r="A18" s="24" t="s">
        <v>8</v>
      </c>
      <c r="B18" s="27" t="s">
        <v>9</v>
      </c>
      <c r="C18" s="28">
        <f>[1]С1!F12</f>
        <v>1187.8751693828344</v>
      </c>
      <c r="D18" s="6"/>
    </row>
    <row r="19" spans="1:4" ht="42.75" x14ac:dyDescent="0.25">
      <c r="A19" s="24" t="s">
        <v>10</v>
      </c>
      <c r="B19" s="27" t="s">
        <v>11</v>
      </c>
      <c r="C19" s="28">
        <f>[1]С2!F12</f>
        <v>1492.635173831108</v>
      </c>
      <c r="D19" s="6"/>
    </row>
    <row r="20" spans="1:4" ht="30" x14ac:dyDescent="0.25">
      <c r="A20" s="24" t="s">
        <v>12</v>
      </c>
      <c r="B20" s="27" t="s">
        <v>13</v>
      </c>
      <c r="C20" s="28">
        <f>[1]С3!F12</f>
        <v>347.98101246641085</v>
      </c>
      <c r="D20" s="6"/>
    </row>
    <row r="21" spans="1:4" ht="42.75" x14ac:dyDescent="0.25">
      <c r="A21" s="24" t="s">
        <v>14</v>
      </c>
      <c r="B21" s="27" t="s">
        <v>15</v>
      </c>
      <c r="C21" s="28">
        <f>[1]С4!F12</f>
        <v>338.48301477881432</v>
      </c>
      <c r="D21" s="6"/>
    </row>
    <row r="22" spans="1:4" ht="33" customHeight="1" x14ac:dyDescent="0.25">
      <c r="A22" s="24" t="s">
        <v>16</v>
      </c>
      <c r="B22" s="27" t="s">
        <v>17</v>
      </c>
      <c r="C22" s="28">
        <f>[1]С5!F12</f>
        <v>67.339487409183349</v>
      </c>
      <c r="D22" s="6"/>
    </row>
    <row r="23" spans="1:4" ht="45.75" customHeight="1" thickBot="1" x14ac:dyDescent="0.3">
      <c r="A23" s="29" t="s">
        <v>18</v>
      </c>
      <c r="B23" s="30" t="s">
        <v>19</v>
      </c>
      <c r="C23" s="31">
        <f>[1]С6!F12</f>
        <v>0</v>
      </c>
      <c r="D23" s="6"/>
    </row>
    <row r="24" spans="1:4" ht="15.75" thickBot="1" x14ac:dyDescent="0.3">
      <c r="A24" s="1"/>
      <c r="B24" s="3"/>
      <c r="C24" s="8"/>
      <c r="D24" s="6"/>
    </row>
    <row r="25" spans="1:4" x14ac:dyDescent="0.25">
      <c r="A25" s="18" t="s">
        <v>4</v>
      </c>
      <c r="B25" s="32" t="s">
        <v>5</v>
      </c>
      <c r="C25" s="19" t="s">
        <v>6</v>
      </c>
      <c r="D25" s="33" t="s">
        <v>20</v>
      </c>
    </row>
    <row r="26" spans="1:4" x14ac:dyDescent="0.25">
      <c r="A26" s="21">
        <v>1</v>
      </c>
      <c r="B26" s="34">
        <v>2</v>
      </c>
      <c r="C26" s="35">
        <v>3</v>
      </c>
      <c r="D26" s="36">
        <v>4</v>
      </c>
    </row>
    <row r="27" spans="1:4" ht="30" customHeight="1" x14ac:dyDescent="0.25">
      <c r="A27" s="24">
        <v>1</v>
      </c>
      <c r="B27" s="37" t="s">
        <v>21</v>
      </c>
      <c r="C27" s="37"/>
      <c r="D27" s="38"/>
    </row>
    <row r="28" spans="1:4" x14ac:dyDescent="0.25">
      <c r="A28" s="24" t="s">
        <v>8</v>
      </c>
      <c r="B28" s="39" t="s">
        <v>22</v>
      </c>
      <c r="C28" s="40">
        <f>'[1]С1.1'!E16</f>
        <v>8078</v>
      </c>
      <c r="D28" s="41">
        <f>'[1]С1.1'!F16</f>
        <v>0</v>
      </c>
    </row>
    <row r="29" spans="1:4" ht="102" x14ac:dyDescent="0.25">
      <c r="A29" s="24" t="s">
        <v>10</v>
      </c>
      <c r="B29" s="39" t="s">
        <v>23</v>
      </c>
      <c r="C29" s="40">
        <f>'[1]С1.1'!E32</f>
        <v>8559.8497212556231</v>
      </c>
      <c r="D29" s="41" t="str">
        <f>IF('[1]С1.1'!E24='[1]С1.1'!I9,'[1]С1.1'!I9,IF('[1]С1.1'!E24='[1]С1.1'!I10,'[1]С1.1'!I10,IF('[1]С1.1'!E24='[1]С1.1'!I11,'[1]С1.3'!G9,IF('[1]С1.1'!E24='[1]С1.1'!I12,'[1]С1.1'!F30,IF('[1]С1.1'!E24='[1]С1.1'!I13,'[1]С1.1'!F31,"")))))</f>
        <v>цены (тарифы), подлежащие государственному регулированию, действовавшие во втором полугодии (i-2)-го расчетного периода в системе теплоснабжения</v>
      </c>
    </row>
    <row r="30" spans="1:4" ht="25.5" x14ac:dyDescent="0.25">
      <c r="A30" s="24" t="s">
        <v>24</v>
      </c>
      <c r="B30" s="39" t="s">
        <v>25</v>
      </c>
      <c r="C30" s="42">
        <f>'[1]С1.1'!E25</f>
        <v>0</v>
      </c>
      <c r="D30" s="41">
        <f>'[1]С1.1'!F25</f>
        <v>0</v>
      </c>
    </row>
    <row r="31" spans="1:4" ht="38.25" x14ac:dyDescent="0.25">
      <c r="A31" s="24" t="s">
        <v>26</v>
      </c>
      <c r="B31" s="39" t="s">
        <v>27</v>
      </c>
      <c r="C31" s="40">
        <f>'[1]С1.1'!E26</f>
        <v>8559.8497212556231</v>
      </c>
      <c r="D31" s="41">
        <f>'[1]С1.1'!F26</f>
        <v>0</v>
      </c>
    </row>
    <row r="32" spans="1:4" ht="25.5" x14ac:dyDescent="0.25">
      <c r="A32" s="24" t="s">
        <v>28</v>
      </c>
      <c r="B32" s="39" t="s">
        <v>29</v>
      </c>
      <c r="C32" s="40">
        <f>'[1]С1.1'!E27</f>
        <v>0</v>
      </c>
      <c r="D32" s="41">
        <f>'[1]С1.1'!F27</f>
        <v>0</v>
      </c>
    </row>
    <row r="33" spans="1:4" ht="25.5" x14ac:dyDescent="0.25">
      <c r="A33" s="24" t="s">
        <v>30</v>
      </c>
      <c r="B33" s="39" t="s">
        <v>31</v>
      </c>
      <c r="C33" s="40">
        <f>'[1]С1.1'!E28</f>
        <v>0</v>
      </c>
      <c r="D33" s="41">
        <f>'[1]С1.1'!F28</f>
        <v>0</v>
      </c>
    </row>
    <row r="34" spans="1:4" ht="38.25" x14ac:dyDescent="0.25">
      <c r="A34" s="24" t="s">
        <v>32</v>
      </c>
      <c r="B34" s="39" t="s">
        <v>33</v>
      </c>
      <c r="C34" s="40">
        <f>'[1]С1.1'!E29</f>
        <v>0</v>
      </c>
      <c r="D34" s="41">
        <f>'[1]С1.1'!F29</f>
        <v>0</v>
      </c>
    </row>
    <row r="35" spans="1:4" ht="17.25" x14ac:dyDescent="0.25">
      <c r="A35" s="24" t="s">
        <v>12</v>
      </c>
      <c r="B35" s="39" t="s">
        <v>34</v>
      </c>
      <c r="C35" s="43">
        <f>'[1]С1.1'!E20</f>
        <v>0.154</v>
      </c>
      <c r="D35" s="41">
        <f>'[1]С1.1'!F20</f>
        <v>0</v>
      </c>
    </row>
    <row r="36" spans="1:4" ht="17.25" x14ac:dyDescent="0.25">
      <c r="A36" s="24" t="s">
        <v>14</v>
      </c>
      <c r="B36" s="39" t="s">
        <v>35</v>
      </c>
      <c r="C36" s="43">
        <f>'[1]С1.1'!E21</f>
        <v>-0.111</v>
      </c>
      <c r="D36" s="41">
        <f>'[1]С1.1'!F21</f>
        <v>0</v>
      </c>
    </row>
    <row r="37" spans="1:4" ht="30" x14ac:dyDescent="0.25">
      <c r="A37" s="24" t="s">
        <v>16</v>
      </c>
      <c r="B37" s="44" t="s">
        <v>36</v>
      </c>
      <c r="C37" s="45">
        <f>[1]С1!F13</f>
        <v>156.1</v>
      </c>
      <c r="D37" s="41" t="s">
        <v>37</v>
      </c>
    </row>
    <row r="38" spans="1:4" x14ac:dyDescent="0.25">
      <c r="A38" s="24" t="s">
        <v>18</v>
      </c>
      <c r="B38" s="44" t="s">
        <v>38</v>
      </c>
      <c r="C38" s="46">
        <f>[1]С1!F16</f>
        <v>7000</v>
      </c>
      <c r="D38" s="41" t="s">
        <v>39</v>
      </c>
    </row>
    <row r="39" spans="1:4" ht="15.75" thickBot="1" x14ac:dyDescent="0.3">
      <c r="A39" s="29" t="s">
        <v>40</v>
      </c>
      <c r="B39" s="47" t="s">
        <v>41</v>
      </c>
      <c r="C39" s="48">
        <f>[1]С1!F17</f>
        <v>1.1539999999999999</v>
      </c>
      <c r="D39" s="49"/>
    </row>
    <row r="40" spans="1:4" ht="15.75" thickBot="1" x14ac:dyDescent="0.3">
      <c r="A40" s="50"/>
      <c r="B40" s="51"/>
      <c r="C40" s="16"/>
      <c r="D40" s="52"/>
    </row>
    <row r="41" spans="1:4" ht="30" customHeight="1" x14ac:dyDescent="0.25">
      <c r="A41" s="53" t="s">
        <v>42</v>
      </c>
      <c r="B41" s="54" t="s">
        <v>43</v>
      </c>
      <c r="C41" s="54"/>
      <c r="D41" s="55"/>
    </row>
    <row r="42" spans="1:4" ht="25.5" x14ac:dyDescent="0.25">
      <c r="A42" s="24" t="s">
        <v>44</v>
      </c>
      <c r="B42" s="44" t="s">
        <v>45</v>
      </c>
      <c r="C42" s="56" t="str">
        <f>'[1]С2.1'!E12</f>
        <v>IV</v>
      </c>
      <c r="D42" s="41" t="s">
        <v>46</v>
      </c>
    </row>
    <row r="43" spans="1:4" ht="25.5" x14ac:dyDescent="0.25">
      <c r="A43" s="24" t="s">
        <v>47</v>
      </c>
      <c r="B43" s="39" t="s">
        <v>48</v>
      </c>
      <c r="C43" s="56" t="str">
        <f>'[1]С2.1'!E13</f>
        <v>9 и более баллов</v>
      </c>
      <c r="D43" s="41">
        <f>'[1]С2.1'!F13</f>
        <v>0</v>
      </c>
    </row>
    <row r="44" spans="1:4" ht="25.5" x14ac:dyDescent="0.25">
      <c r="A44" s="24" t="s">
        <v>49</v>
      </c>
      <c r="B44" s="39" t="s">
        <v>50</v>
      </c>
      <c r="C44" s="56" t="str">
        <f>'[1]С2.1'!E14</f>
        <v>от 1500 до 2000</v>
      </c>
      <c r="D44" s="41">
        <f>'[1]С2.1'!F14</f>
        <v>0</v>
      </c>
    </row>
    <row r="45" spans="1:4" ht="25.5" x14ac:dyDescent="0.25">
      <c r="A45" s="24" t="s">
        <v>51</v>
      </c>
      <c r="B45" s="39" t="s">
        <v>52</v>
      </c>
      <c r="C45" s="57" t="str">
        <f>'[1]С2.1'!E15</f>
        <v>нет</v>
      </c>
      <c r="D45" s="41">
        <f>'[1]С2.1'!F15</f>
        <v>0</v>
      </c>
    </row>
    <row r="46" spans="1:4" ht="30" x14ac:dyDescent="0.25">
      <c r="A46" s="24" t="s">
        <v>53</v>
      </c>
      <c r="B46" s="39" t="s">
        <v>54</v>
      </c>
      <c r="C46" s="40">
        <f>[1]С2!F18</f>
        <v>52067.258875221953</v>
      </c>
      <c r="D46" s="41"/>
    </row>
    <row r="47" spans="1:4" ht="30" x14ac:dyDescent="0.25">
      <c r="A47" s="24" t="s">
        <v>55</v>
      </c>
      <c r="B47" s="58" t="s">
        <v>56</v>
      </c>
      <c r="C47" s="40">
        <f>IF([1]С2!F19&gt;0,[1]С2!F19,[1]С2!F20)</f>
        <v>22790</v>
      </c>
      <c r="D47" s="41" t="str">
        <f>IF('[1]С2.1'!E18&gt;0,'[1]С2.1'!F18,"Таблица ТЭП (II)")</f>
        <v>Таблица ТЭП (II)</v>
      </c>
    </row>
    <row r="48" spans="1:4" ht="15.75" x14ac:dyDescent="0.25">
      <c r="A48" s="24" t="s">
        <v>57</v>
      </c>
      <c r="B48" s="58" t="s">
        <v>58</v>
      </c>
      <c r="C48" s="40">
        <f>[1]С2!F21</f>
        <v>1.056</v>
      </c>
      <c r="D48" s="41" t="s">
        <v>59</v>
      </c>
    </row>
    <row r="49" spans="1:4" ht="15.75" x14ac:dyDescent="0.25">
      <c r="A49" s="24" t="s">
        <v>60</v>
      </c>
      <c r="B49" s="58" t="s">
        <v>61</v>
      </c>
      <c r="C49" s="40">
        <f>[1]С2!F22</f>
        <v>1.03</v>
      </c>
      <c r="D49" s="41" t="s">
        <v>62</v>
      </c>
    </row>
    <row r="50" spans="1:4" ht="30" x14ac:dyDescent="0.25">
      <c r="A50" s="59" t="s">
        <v>63</v>
      </c>
      <c r="B50" s="39" t="s">
        <v>64</v>
      </c>
      <c r="C50" s="40">
        <f>[1]С2!F13</f>
        <v>105121.83040558528</v>
      </c>
      <c r="D50" s="41"/>
    </row>
    <row r="51" spans="1:4" ht="30" x14ac:dyDescent="0.25">
      <c r="A51" s="59" t="s">
        <v>65</v>
      </c>
      <c r="B51" s="58" t="s">
        <v>66</v>
      </c>
      <c r="C51" s="40">
        <f>[1]С2!F14</f>
        <v>44614</v>
      </c>
      <c r="D51" s="41" t="s">
        <v>37</v>
      </c>
    </row>
    <row r="52" spans="1:4" ht="17.25" x14ac:dyDescent="0.25">
      <c r="A52" s="59" t="s">
        <v>67</v>
      </c>
      <c r="B52" s="58" t="s">
        <v>68</v>
      </c>
      <c r="C52" s="40">
        <f>[1]С2!F15</f>
        <v>1.038</v>
      </c>
      <c r="D52" s="41" t="s">
        <v>59</v>
      </c>
    </row>
    <row r="53" spans="1:4" ht="17.25" x14ac:dyDescent="0.25">
      <c r="A53" s="59" t="s">
        <v>69</v>
      </c>
      <c r="B53" s="58" t="s">
        <v>70</v>
      </c>
      <c r="C53" s="40">
        <f>[1]С2!F16</f>
        <v>1.01</v>
      </c>
      <c r="D53" s="41" t="s">
        <v>62</v>
      </c>
    </row>
    <row r="54" spans="1:4" ht="17.25" x14ac:dyDescent="0.25">
      <c r="A54" s="59" t="s">
        <v>71</v>
      </c>
      <c r="B54" s="58" t="s">
        <v>72</v>
      </c>
      <c r="C54" s="40">
        <f>[1]С2!F17</f>
        <v>1.07</v>
      </c>
      <c r="D54" s="41" t="s">
        <v>73</v>
      </c>
    </row>
    <row r="55" spans="1:4" s="62" customFormat="1" ht="14.25" x14ac:dyDescent="0.2">
      <c r="A55" s="59" t="s">
        <v>74</v>
      </c>
      <c r="B55" s="60" t="s">
        <v>75</v>
      </c>
      <c r="C55" s="61">
        <f>[1]С2!F36</f>
        <v>10</v>
      </c>
      <c r="D55" s="41" t="s">
        <v>76</v>
      </c>
    </row>
    <row r="56" spans="1:4" ht="30" x14ac:dyDescent="0.25">
      <c r="A56" s="59" t="s">
        <v>77</v>
      </c>
      <c r="B56" s="39" t="s">
        <v>78</v>
      </c>
      <c r="C56" s="40">
        <f>[1]С2!F29</f>
        <v>489.40212156972393</v>
      </c>
      <c r="D56" s="41"/>
    </row>
    <row r="57" spans="1:4" ht="17.25" x14ac:dyDescent="0.25">
      <c r="A57" s="59" t="s">
        <v>79</v>
      </c>
      <c r="B57" s="63" t="s">
        <v>80</v>
      </c>
      <c r="C57" s="64">
        <f>[1]С2!F30</f>
        <v>0.46598999999999996</v>
      </c>
      <c r="D57" s="41">
        <f>IF(C57='[1]С2.4'!F28,'[1]С2.4'!F25,"www.torgi.gov.ru")</f>
        <v>0</v>
      </c>
    </row>
    <row r="58" spans="1:4" ht="17.25" x14ac:dyDescent="0.25">
      <c r="A58" s="59" t="s">
        <v>81</v>
      </c>
      <c r="B58" s="58" t="s">
        <v>82</v>
      </c>
      <c r="C58" s="61">
        <f>[1]С2!F31</f>
        <v>500</v>
      </c>
      <c r="D58" s="41" t="s">
        <v>37</v>
      </c>
    </row>
    <row r="59" spans="1:4" ht="42.75" x14ac:dyDescent="0.25">
      <c r="A59" s="59" t="s">
        <v>83</v>
      </c>
      <c r="B59" s="39" t="s">
        <v>84</v>
      </c>
      <c r="C59" s="40">
        <f>[1]С2!F23</f>
        <v>135758.55089579418</v>
      </c>
      <c r="D59" s="41"/>
    </row>
    <row r="60" spans="1:4" ht="30" x14ac:dyDescent="0.25">
      <c r="A60" s="59" t="s">
        <v>85</v>
      </c>
      <c r="B60" s="65" t="s">
        <v>86</v>
      </c>
      <c r="C60" s="40">
        <f>'[1]С2.1'!E23</f>
        <v>57014.256199999996</v>
      </c>
      <c r="D60" s="41"/>
    </row>
    <row r="61" spans="1:4" x14ac:dyDescent="0.25">
      <c r="A61" s="59" t="s">
        <v>87</v>
      </c>
      <c r="B61" s="66" t="s">
        <v>88</v>
      </c>
      <c r="C61" s="61">
        <f>'[1]С2.2'!E13</f>
        <v>110</v>
      </c>
      <c r="D61" s="41" t="s">
        <v>89</v>
      </c>
    </row>
    <row r="62" spans="1:4" x14ac:dyDescent="0.25">
      <c r="A62" s="59" t="s">
        <v>90</v>
      </c>
      <c r="B62" s="66" t="s">
        <v>91</v>
      </c>
      <c r="C62" s="67">
        <f>'[1]С2.2'!E14</f>
        <v>0.3</v>
      </c>
      <c r="D62" s="41" t="s">
        <v>89</v>
      </c>
    </row>
    <row r="63" spans="1:4" ht="38.25" x14ac:dyDescent="0.25">
      <c r="A63" s="59" t="s">
        <v>92</v>
      </c>
      <c r="B63" s="68" t="s">
        <v>93</v>
      </c>
      <c r="C63" s="67">
        <f>'[1]С2.2'!E18</f>
        <v>0</v>
      </c>
      <c r="D63" s="41"/>
    </row>
    <row r="64" spans="1:4" x14ac:dyDescent="0.25">
      <c r="A64" s="59"/>
      <c r="B64" s="69" t="s">
        <v>94</v>
      </c>
      <c r="C64" s="69"/>
      <c r="D64" s="70"/>
    </row>
    <row r="65" spans="1:4" ht="38.25" x14ac:dyDescent="0.25">
      <c r="A65" s="59" t="s">
        <v>95</v>
      </c>
      <c r="B65" s="68" t="s">
        <v>96</v>
      </c>
      <c r="C65" s="40">
        <f>'[1]С2.2'!E21</f>
        <v>62361</v>
      </c>
      <c r="D65" s="71">
        <f>'[1]С2.2'!E19</f>
        <v>0</v>
      </c>
    </row>
    <row r="66" spans="1:4" x14ac:dyDescent="0.25">
      <c r="A66" s="59" t="s">
        <v>97</v>
      </c>
      <c r="B66" s="68" t="s">
        <v>98</v>
      </c>
      <c r="C66" s="40">
        <f>'[1]С2.2'!E22</f>
        <v>8851</v>
      </c>
      <c r="D66" s="71"/>
    </row>
    <row r="67" spans="1:4" x14ac:dyDescent="0.25">
      <c r="A67" s="59" t="s">
        <v>99</v>
      </c>
      <c r="B67" s="68" t="s">
        <v>100</v>
      </c>
      <c r="C67" s="40">
        <f>'[1]С2.2'!E23</f>
        <v>30817</v>
      </c>
      <c r="D67" s="71"/>
    </row>
    <row r="68" spans="1:4" ht="25.5" x14ac:dyDescent="0.25">
      <c r="A68" s="59" t="s">
        <v>101</v>
      </c>
      <c r="B68" s="68" t="s">
        <v>102</v>
      </c>
      <c r="C68" s="40">
        <f>'[1]С2.2'!E24</f>
        <v>22693</v>
      </c>
      <c r="D68" s="71"/>
    </row>
    <row r="69" spans="1:4" ht="38.25" x14ac:dyDescent="0.25">
      <c r="A69" s="59" t="s">
        <v>103</v>
      </c>
      <c r="B69" s="68" t="s">
        <v>104</v>
      </c>
      <c r="C69" s="40">
        <f>'[1]С2.2'!E25</f>
        <v>0</v>
      </c>
      <c r="D69" s="71"/>
    </row>
    <row r="70" spans="1:4" ht="42" customHeight="1" x14ac:dyDescent="0.25">
      <c r="A70" s="59" t="s">
        <v>105</v>
      </c>
      <c r="B70" s="68" t="s">
        <v>106</v>
      </c>
      <c r="C70" s="40">
        <f>'[1]С2.2'!E26</f>
        <v>2438161</v>
      </c>
      <c r="D70" s="71"/>
    </row>
    <row r="71" spans="1:4" ht="25.5" x14ac:dyDescent="0.25">
      <c r="A71" s="59" t="s">
        <v>107</v>
      </c>
      <c r="B71" s="68" t="s">
        <v>108</v>
      </c>
      <c r="C71" s="40">
        <f>'[1]С2.2'!E27</f>
        <v>0</v>
      </c>
      <c r="D71" s="71"/>
    </row>
    <row r="72" spans="1:4" x14ac:dyDescent="0.25">
      <c r="A72" s="59" t="s">
        <v>109</v>
      </c>
      <c r="B72" s="68" t="s">
        <v>110</v>
      </c>
      <c r="C72" s="57">
        <f>'[1]С2.2'!E28</f>
        <v>0</v>
      </c>
      <c r="D72" s="71"/>
    </row>
    <row r="73" spans="1:4" ht="25.5" x14ac:dyDescent="0.25">
      <c r="A73" s="59" t="s">
        <v>111</v>
      </c>
      <c r="B73" s="68" t="s">
        <v>112</v>
      </c>
      <c r="C73" s="40">
        <f>'[1]С2.2'!E29</f>
        <v>12343</v>
      </c>
      <c r="D73" s="71"/>
    </row>
    <row r="74" spans="1:4" ht="25.5" x14ac:dyDescent="0.25">
      <c r="A74" s="59" t="s">
        <v>113</v>
      </c>
      <c r="B74" s="68" t="s">
        <v>114</v>
      </c>
      <c r="C74" s="40">
        <f>'[1]С2.2'!E30</f>
        <v>0</v>
      </c>
      <c r="D74" s="71"/>
    </row>
    <row r="75" spans="1:4" ht="63.75" x14ac:dyDescent="0.25">
      <c r="A75" s="59" t="s">
        <v>115</v>
      </c>
      <c r="B75" s="68" t="s">
        <v>116</v>
      </c>
      <c r="C75" s="40">
        <f>'[1]С2.2'!E31</f>
        <v>18.47</v>
      </c>
      <c r="D75" s="71">
        <f>'[1]С2.2'!E33</f>
        <v>0</v>
      </c>
    </row>
    <row r="76" spans="1:4" ht="51" x14ac:dyDescent="0.25">
      <c r="A76" s="59" t="s">
        <v>117</v>
      </c>
      <c r="B76" s="68" t="s">
        <v>118</v>
      </c>
      <c r="C76" s="40">
        <f>'[1]С2.2'!E32</f>
        <v>18.47</v>
      </c>
      <c r="D76" s="71"/>
    </row>
    <row r="77" spans="1:4" ht="18.75" customHeight="1" x14ac:dyDescent="0.25">
      <c r="A77" s="59" t="s">
        <v>119</v>
      </c>
      <c r="B77" s="68" t="s">
        <v>120</v>
      </c>
      <c r="C77" s="57">
        <f>'[1]С2.2'!E34</f>
        <v>2</v>
      </c>
      <c r="D77" s="41"/>
    </row>
    <row r="78" spans="1:4" hidden="1" x14ac:dyDescent="0.25">
      <c r="A78" s="59"/>
      <c r="B78" s="69" t="s">
        <v>121</v>
      </c>
      <c r="C78" s="69"/>
      <c r="D78" s="70"/>
    </row>
    <row r="79" spans="1:4" ht="25.5" hidden="1" x14ac:dyDescent="0.25">
      <c r="A79" s="59" t="s">
        <v>95</v>
      </c>
      <c r="B79" s="68" t="s">
        <v>122</v>
      </c>
      <c r="C79" s="72">
        <f>'[1]С2.2'!E36</f>
        <v>0</v>
      </c>
      <c r="D79" s="73">
        <f>'[1]С2.2'!E19</f>
        <v>0</v>
      </c>
    </row>
    <row r="80" spans="1:4" hidden="1" x14ac:dyDescent="0.25">
      <c r="A80" s="59" t="s">
        <v>97</v>
      </c>
      <c r="B80" s="68" t="s">
        <v>123</v>
      </c>
      <c r="C80" s="72">
        <f>'[1]С2.2'!E37</f>
        <v>0</v>
      </c>
      <c r="D80" s="74"/>
    </row>
    <row r="81" spans="1:4" hidden="1" x14ac:dyDescent="0.25">
      <c r="A81" s="59" t="s">
        <v>99</v>
      </c>
      <c r="B81" s="68" t="s">
        <v>124</v>
      </c>
      <c r="C81" s="72">
        <f>'[1]С2.2'!E38</f>
        <v>0</v>
      </c>
      <c r="D81" s="74"/>
    </row>
    <row r="82" spans="1:4" ht="25.5" hidden="1" x14ac:dyDescent="0.25">
      <c r="A82" s="59" t="s">
        <v>101</v>
      </c>
      <c r="B82" s="68" t="s">
        <v>125</v>
      </c>
      <c r="C82" s="72">
        <f>'[1]С2.2'!E39</f>
        <v>0</v>
      </c>
      <c r="D82" s="74"/>
    </row>
    <row r="83" spans="1:4" hidden="1" x14ac:dyDescent="0.25">
      <c r="A83" s="59" t="s">
        <v>103</v>
      </c>
      <c r="B83" s="68" t="s">
        <v>126</v>
      </c>
      <c r="C83" s="72">
        <f>'[1]С2.2'!E40</f>
        <v>0</v>
      </c>
      <c r="D83" s="74"/>
    </row>
    <row r="84" spans="1:4" ht="38.25" hidden="1" x14ac:dyDescent="0.25">
      <c r="A84" s="59" t="s">
        <v>105</v>
      </c>
      <c r="B84" s="68" t="s">
        <v>127</v>
      </c>
      <c r="C84" s="72">
        <f>'[1]С2.2'!E41</f>
        <v>0</v>
      </c>
      <c r="D84" s="74"/>
    </row>
    <row r="85" spans="1:4" ht="25.5" hidden="1" x14ac:dyDescent="0.25">
      <c r="A85" s="59" t="s">
        <v>107</v>
      </c>
      <c r="B85" s="68" t="s">
        <v>128</v>
      </c>
      <c r="C85" s="72">
        <f>'[1]С2.2'!E42</f>
        <v>0</v>
      </c>
      <c r="D85" s="75"/>
    </row>
    <row r="86" spans="1:4" s="62" customFormat="1" ht="12.75" hidden="1" x14ac:dyDescent="0.2">
      <c r="A86" s="59" t="s">
        <v>109</v>
      </c>
      <c r="B86" s="68" t="s">
        <v>120</v>
      </c>
      <c r="C86" s="57">
        <f>'[1]С2.2'!E43</f>
        <v>2</v>
      </c>
      <c r="D86" s="41"/>
    </row>
    <row r="87" spans="1:4" ht="30" x14ac:dyDescent="0.25">
      <c r="A87" s="59" t="s">
        <v>129</v>
      </c>
      <c r="B87" s="63" t="s">
        <v>130</v>
      </c>
      <c r="C87" s="40">
        <f>'[1]С2.1'!E24</f>
        <v>2975.5876000000003</v>
      </c>
      <c r="D87" s="41"/>
    </row>
    <row r="88" spans="1:4" ht="38.25" x14ac:dyDescent="0.25">
      <c r="A88" s="59" t="s">
        <v>131</v>
      </c>
      <c r="B88" s="68" t="s">
        <v>132</v>
      </c>
      <c r="C88" s="57">
        <f>'[1]С2.3'!E21</f>
        <v>0</v>
      </c>
      <c r="D88" s="41">
        <f>'[1]С2.3'!F21</f>
        <v>0</v>
      </c>
    </row>
    <row r="89" spans="1:4" ht="25.5" x14ac:dyDescent="0.25">
      <c r="A89" s="59" t="s">
        <v>133</v>
      </c>
      <c r="B89" s="66" t="s">
        <v>134</v>
      </c>
      <c r="C89" s="67">
        <f>'[1]С2.3'!E11</f>
        <v>3.7</v>
      </c>
      <c r="D89" s="41" t="s">
        <v>135</v>
      </c>
    </row>
    <row r="90" spans="1:4" ht="25.5" x14ac:dyDescent="0.25">
      <c r="A90" s="59" t="s">
        <v>136</v>
      </c>
      <c r="B90" s="66" t="s">
        <v>137</v>
      </c>
      <c r="C90" s="61">
        <f>'[1]С2.3'!E13</f>
        <v>300</v>
      </c>
      <c r="D90" s="41" t="s">
        <v>135</v>
      </c>
    </row>
    <row r="91" spans="1:4" ht="25.5" x14ac:dyDescent="0.25">
      <c r="A91" s="59" t="s">
        <v>138</v>
      </c>
      <c r="B91" s="68" t="s">
        <v>139</v>
      </c>
      <c r="C91" s="76">
        <f>IF('[1]С2.3'!E22&gt;0,'[1]С2.3'!E22,'[1]С2.3'!E14)</f>
        <v>139348</v>
      </c>
      <c r="D91" s="41" t="str">
        <f>IF(C91='[1]С2.3'!E14,"Таблица ТЭП (IV)",'[1]С2.3'!F22)</f>
        <v>Таблица ТЭП (IV)</v>
      </c>
    </row>
    <row r="92" spans="1:4" ht="38.25" x14ac:dyDescent="0.25">
      <c r="A92" s="59" t="s">
        <v>140</v>
      </c>
      <c r="B92" s="68" t="s">
        <v>141</v>
      </c>
      <c r="C92" s="76">
        <f>IF('[1]С2.3'!E23&gt;0,'[1]С2.3'!E23,'[1]С2.3'!E15)</f>
        <v>8200</v>
      </c>
      <c r="D92" s="41" t="str">
        <f>IF(C92='[1]С2.3'!E15,"Таблица ТЭП (IV)",'[1]С2.3'!F23)</f>
        <v>Таблица ТЭП (IV)</v>
      </c>
    </row>
    <row r="93" spans="1:4" ht="30" x14ac:dyDescent="0.25">
      <c r="A93" s="59" t="s">
        <v>142</v>
      </c>
      <c r="B93" s="63" t="s">
        <v>143</v>
      </c>
      <c r="C93" s="40">
        <f>'[1]С2.1'!E25</f>
        <v>2607.2085999999999</v>
      </c>
      <c r="D93" s="41"/>
    </row>
    <row r="94" spans="1:4" ht="38.25" x14ac:dyDescent="0.25">
      <c r="A94" s="59" t="s">
        <v>144</v>
      </c>
      <c r="B94" s="68" t="s">
        <v>145</v>
      </c>
      <c r="C94" s="57">
        <f>'[1]С2.3'!E25</f>
        <v>0</v>
      </c>
      <c r="D94" s="41">
        <f>'[1]С2.3'!F25</f>
        <v>0</v>
      </c>
    </row>
    <row r="95" spans="1:4" ht="25.5" x14ac:dyDescent="0.25">
      <c r="A95" s="59" t="s">
        <v>146</v>
      </c>
      <c r="B95" s="66" t="s">
        <v>147</v>
      </c>
      <c r="C95" s="67">
        <f>'[1]С2.3'!E12</f>
        <v>0.2</v>
      </c>
      <c r="D95" s="41" t="s">
        <v>135</v>
      </c>
    </row>
    <row r="96" spans="1:4" ht="25.5" x14ac:dyDescent="0.25">
      <c r="A96" s="59" t="s">
        <v>148</v>
      </c>
      <c r="B96" s="66" t="s">
        <v>137</v>
      </c>
      <c r="C96" s="61">
        <f>'[1]С2.3'!E13</f>
        <v>300</v>
      </c>
      <c r="D96" s="41" t="s">
        <v>135</v>
      </c>
    </row>
    <row r="97" spans="1:4" ht="26.25" x14ac:dyDescent="0.25">
      <c r="A97" s="59" t="s">
        <v>149</v>
      </c>
      <c r="B97" s="77" t="s">
        <v>150</v>
      </c>
      <c r="C97" s="76">
        <f>IF('[1]С2.3'!E26&gt;0,'[1]С2.3'!E26,'[1]С2.3'!E16)</f>
        <v>119543</v>
      </c>
      <c r="D97" s="41" t="str">
        <f>IF(C97='[1]С2.3'!E16,"Таблица ТЭП (IV)",'[1]С2.3'!F26)</f>
        <v>Таблица ТЭП (IV)</v>
      </c>
    </row>
    <row r="98" spans="1:4" ht="39" x14ac:dyDescent="0.25">
      <c r="A98" s="59" t="s">
        <v>151</v>
      </c>
      <c r="B98" s="77" t="s">
        <v>152</v>
      </c>
      <c r="C98" s="76">
        <f>IF('[1]С2.3'!E27&gt;0,'[1]С2.3'!E27,'[1]С2.3'!E17)</f>
        <v>8611</v>
      </c>
      <c r="D98" s="41" t="str">
        <f>IF(C98='[1]С2.3'!E17,"Таблица ТЭП (IV)",'[1]С2.3'!F27)</f>
        <v>Таблица ТЭП (IV)</v>
      </c>
    </row>
    <row r="99" spans="1:4" ht="30" x14ac:dyDescent="0.25">
      <c r="A99" s="59" t="s">
        <v>153</v>
      </c>
      <c r="B99" s="65" t="s">
        <v>154</v>
      </c>
      <c r="C99" s="76">
        <f>IF('[1]С2.1'!E19&gt;0,'[1]С2.1'!E19,[1]С2!F27)</f>
        <v>2035</v>
      </c>
      <c r="D99" s="41" t="str">
        <f>IF('[1]С2.1'!E19&gt;0,'[1]С2.1'!F19,"Таблица ТЭП (V)")</f>
        <v>Таблица ТЭП (V)</v>
      </c>
    </row>
    <row r="100" spans="1:4" ht="17.25" x14ac:dyDescent="0.25">
      <c r="A100" s="59" t="s">
        <v>155</v>
      </c>
      <c r="B100" s="39" t="s">
        <v>156</v>
      </c>
      <c r="C100" s="43">
        <f>[1]С2!F32</f>
        <v>0.14543932629870127</v>
      </c>
      <c r="D100" s="78"/>
    </row>
    <row r="101" spans="1:4" ht="30" x14ac:dyDescent="0.25">
      <c r="A101" s="59" t="s">
        <v>157</v>
      </c>
      <c r="B101" s="63" t="s">
        <v>158</v>
      </c>
      <c r="C101" s="79">
        <f>[1]С2!F33</f>
        <v>0.13296703296703299</v>
      </c>
      <c r="D101" s="41">
        <f>'[1]С2.6'!G11</f>
        <v>0</v>
      </c>
    </row>
    <row r="102" spans="1:4" ht="17.25" x14ac:dyDescent="0.25">
      <c r="A102" s="59" t="s">
        <v>159</v>
      </c>
      <c r="B102" s="80" t="s">
        <v>160</v>
      </c>
      <c r="C102" s="43">
        <f>[1]С2!F34</f>
        <v>0.13880000000000001</v>
      </c>
      <c r="D102" s="41" t="s">
        <v>76</v>
      </c>
    </row>
    <row r="103" spans="1:4" s="62" customFormat="1" ht="18" thickBot="1" x14ac:dyDescent="0.25">
      <c r="A103" s="81" t="s">
        <v>161</v>
      </c>
      <c r="B103" s="82" t="s">
        <v>162</v>
      </c>
      <c r="C103" s="83">
        <f>[1]С2!F35</f>
        <v>0.12640000000000001</v>
      </c>
      <c r="D103" s="49" t="s">
        <v>76</v>
      </c>
    </row>
    <row r="104" spans="1:4" ht="15.75" thickBot="1" x14ac:dyDescent="0.3">
      <c r="A104" s="50"/>
      <c r="B104" s="51"/>
      <c r="C104" s="16"/>
      <c r="D104" s="52"/>
    </row>
    <row r="105" spans="1:4" s="62" customFormat="1" ht="30" customHeight="1" x14ac:dyDescent="0.2">
      <c r="A105" s="84" t="s">
        <v>163</v>
      </c>
      <c r="B105" s="54" t="s">
        <v>164</v>
      </c>
      <c r="C105" s="54"/>
      <c r="D105" s="55"/>
    </row>
    <row r="106" spans="1:4" s="62" customFormat="1" ht="30" x14ac:dyDescent="0.2">
      <c r="A106" s="85" t="s">
        <v>165</v>
      </c>
      <c r="B106" s="39" t="s">
        <v>166</v>
      </c>
      <c r="C106" s="40">
        <f>[1]С3!F14</f>
        <v>9481.2855263454567</v>
      </c>
      <c r="D106" s="41"/>
    </row>
    <row r="107" spans="1:4" s="62" customFormat="1" ht="42.75" x14ac:dyDescent="0.2">
      <c r="A107" s="85" t="s">
        <v>167</v>
      </c>
      <c r="B107" s="63" t="s">
        <v>168</v>
      </c>
      <c r="C107" s="86">
        <f>[1]С3!F15</f>
        <v>0.2</v>
      </c>
      <c r="D107" s="41">
        <f>'[1]С3.1'!F12</f>
        <v>0</v>
      </c>
    </row>
    <row r="108" spans="1:4" s="62" customFormat="1" ht="14.25" x14ac:dyDescent="0.2">
      <c r="A108" s="85" t="s">
        <v>169</v>
      </c>
      <c r="B108" s="87" t="s">
        <v>170</v>
      </c>
      <c r="C108" s="61">
        <f>[1]С3!F18</f>
        <v>15</v>
      </c>
      <c r="D108" s="41" t="s">
        <v>76</v>
      </c>
    </row>
    <row r="109" spans="1:4" s="62" customFormat="1" ht="17.25" x14ac:dyDescent="0.2">
      <c r="A109" s="85" t="s">
        <v>171</v>
      </c>
      <c r="B109" s="39" t="s">
        <v>172</v>
      </c>
      <c r="C109" s="40">
        <f>[1]С3!F19</f>
        <v>3905.9685356880191</v>
      </c>
      <c r="D109" s="41"/>
    </row>
    <row r="110" spans="1:4" s="62" customFormat="1" ht="55.5" x14ac:dyDescent="0.2">
      <c r="A110" s="85" t="s">
        <v>173</v>
      </c>
      <c r="B110" s="63" t="s">
        <v>174</v>
      </c>
      <c r="C110" s="88">
        <f>[1]С3!F20</f>
        <v>0.02</v>
      </c>
      <c r="D110" s="41">
        <f>'[1]С3.1'!F13</f>
        <v>0</v>
      </c>
    </row>
    <row r="111" spans="1:4" s="62" customFormat="1" ht="14.25" x14ac:dyDescent="0.2">
      <c r="A111" s="85" t="s">
        <v>175</v>
      </c>
      <c r="B111" s="58" t="s">
        <v>75</v>
      </c>
      <c r="C111" s="61">
        <f>[1]С3!F21</f>
        <v>10</v>
      </c>
      <c r="D111" s="41" t="s">
        <v>76</v>
      </c>
    </row>
    <row r="112" spans="1:4" s="62" customFormat="1" ht="17.25" x14ac:dyDescent="0.2">
      <c r="A112" s="85" t="s">
        <v>176</v>
      </c>
      <c r="B112" s="39" t="s">
        <v>177</v>
      </c>
      <c r="C112" s="40">
        <f>[1]С3!F22</f>
        <v>7.3410318235458583</v>
      </c>
      <c r="D112" s="41"/>
    </row>
    <row r="113" spans="1:4" s="62" customFormat="1" ht="55.5" x14ac:dyDescent="0.2">
      <c r="A113" s="85" t="s">
        <v>178</v>
      </c>
      <c r="B113" s="63" t="s">
        <v>179</v>
      </c>
      <c r="C113" s="88">
        <f>[1]С3!F23</f>
        <v>1.4999999999999999E-2</v>
      </c>
      <c r="D113" s="41">
        <f>'[1]С3.1'!F14</f>
        <v>0</v>
      </c>
    </row>
    <row r="114" spans="1:4" s="62" customFormat="1" ht="30" x14ac:dyDescent="0.2">
      <c r="A114" s="85" t="s">
        <v>180</v>
      </c>
      <c r="B114" s="89" t="s">
        <v>181</v>
      </c>
      <c r="C114" s="40">
        <f>[1]С3!F24</f>
        <v>489.40212156972393</v>
      </c>
      <c r="D114" s="41"/>
    </row>
    <row r="115" spans="1:4" s="62" customFormat="1" ht="18" thickBot="1" x14ac:dyDescent="0.25">
      <c r="A115" s="90" t="s">
        <v>182</v>
      </c>
      <c r="B115" s="91" t="s">
        <v>183</v>
      </c>
      <c r="C115" s="92">
        <f>[1]С3!F25</f>
        <v>500</v>
      </c>
      <c r="D115" s="49" t="s">
        <v>37</v>
      </c>
    </row>
    <row r="116" spans="1:4" ht="15.75" thickBot="1" x14ac:dyDescent="0.3">
      <c r="A116" s="50"/>
      <c r="B116" s="51"/>
      <c r="C116" s="16"/>
      <c r="D116" s="52"/>
    </row>
    <row r="117" spans="1:4" ht="30" customHeight="1" x14ac:dyDescent="0.25">
      <c r="A117" s="93" t="s">
        <v>184</v>
      </c>
      <c r="B117" s="54" t="s">
        <v>185</v>
      </c>
      <c r="C117" s="54"/>
      <c r="D117" s="55"/>
    </row>
    <row r="118" spans="1:4" ht="30" x14ac:dyDescent="0.25">
      <c r="A118" s="59" t="s">
        <v>186</v>
      </c>
      <c r="B118" s="39" t="s">
        <v>187</v>
      </c>
      <c r="C118" s="40">
        <f>[1]С4!F16</f>
        <v>492.15</v>
      </c>
      <c r="D118" s="41"/>
    </row>
    <row r="119" spans="1:4" ht="30" x14ac:dyDescent="0.25">
      <c r="A119" s="59" t="s">
        <v>188</v>
      </c>
      <c r="B119" s="58" t="s">
        <v>189</v>
      </c>
      <c r="C119" s="40">
        <f>[1]С4!F17</f>
        <v>26610</v>
      </c>
      <c r="D119" s="41" t="s">
        <v>37</v>
      </c>
    </row>
    <row r="120" spans="1:4" ht="17.25" x14ac:dyDescent="0.25">
      <c r="A120" s="59" t="s">
        <v>190</v>
      </c>
      <c r="B120" s="58" t="s">
        <v>191</v>
      </c>
      <c r="C120" s="64">
        <f>[1]С4!F18</f>
        <v>1.4999999999999999E-2</v>
      </c>
      <c r="D120" s="41" t="s">
        <v>37</v>
      </c>
    </row>
    <row r="121" spans="1:4" ht="30" x14ac:dyDescent="0.25">
      <c r="A121" s="59" t="s">
        <v>192</v>
      </c>
      <c r="B121" s="58" t="s">
        <v>193</v>
      </c>
      <c r="C121" s="40">
        <f>[1]С4!F19</f>
        <v>6200</v>
      </c>
      <c r="D121" s="41" t="s">
        <v>194</v>
      </c>
    </row>
    <row r="122" spans="1:4" ht="31.5" x14ac:dyDescent="0.25">
      <c r="A122" s="59" t="s">
        <v>195</v>
      </c>
      <c r="B122" s="58" t="s">
        <v>196</v>
      </c>
      <c r="C122" s="64">
        <f>[1]С4!F20</f>
        <v>1.4999999999999999E-2</v>
      </c>
      <c r="D122" s="41" t="s">
        <v>194</v>
      </c>
    </row>
    <row r="123" spans="1:4" ht="30" x14ac:dyDescent="0.25">
      <c r="A123" s="59" t="s">
        <v>197</v>
      </c>
      <c r="B123" s="39" t="s">
        <v>198</v>
      </c>
      <c r="C123" s="40">
        <f>[1]С4!F21</f>
        <v>1618.5056570099998</v>
      </c>
      <c r="D123" s="41"/>
    </row>
    <row r="124" spans="1:4" x14ac:dyDescent="0.25">
      <c r="A124" s="59" t="s">
        <v>199</v>
      </c>
      <c r="B124" s="63" t="s">
        <v>200</v>
      </c>
      <c r="C124" s="42" t="str">
        <f>IF('[1]С4.2'!F8="да",'[1]С4.2'!D21,'[1]С4.2'!D15)</f>
        <v>ПАО "Камчатскэнерго"</v>
      </c>
      <c r="D124" s="41"/>
    </row>
    <row r="125" spans="1:4" ht="68.25" customHeight="1" x14ac:dyDescent="0.25">
      <c r="A125" s="59" t="s">
        <v>201</v>
      </c>
      <c r="B125" s="63" t="s">
        <v>202</v>
      </c>
      <c r="C125" s="40">
        <f>[1]С4!F22</f>
        <v>3.8224999999999998</v>
      </c>
      <c r="D125" s="41">
        <f>IF('[1]С4.2'!F8="да",'[1]С4.2'!E21,'[1]С4.2'!E15)</f>
        <v>0</v>
      </c>
    </row>
    <row r="126" spans="1:4" ht="30" x14ac:dyDescent="0.25">
      <c r="A126" s="59" t="s">
        <v>203</v>
      </c>
      <c r="B126" s="58" t="s">
        <v>204</v>
      </c>
      <c r="C126" s="40">
        <f>[1]С4!F23</f>
        <v>110</v>
      </c>
      <c r="D126" s="41" t="s">
        <v>89</v>
      </c>
    </row>
    <row r="127" spans="1:4" x14ac:dyDescent="0.25">
      <c r="A127" s="59" t="s">
        <v>205</v>
      </c>
      <c r="B127" s="63" t="s">
        <v>206</v>
      </c>
      <c r="C127" s="40">
        <f>[1]С4!F24</f>
        <v>8497.1999999999989</v>
      </c>
      <c r="D127" s="41" t="s">
        <v>37</v>
      </c>
    </row>
    <row r="128" spans="1:4" x14ac:dyDescent="0.25">
      <c r="A128" s="59" t="s">
        <v>207</v>
      </c>
      <c r="B128" s="58" t="s">
        <v>208</v>
      </c>
      <c r="C128" s="64">
        <f>[1]С4!F25</f>
        <v>0.45300000000000001</v>
      </c>
      <c r="D128" s="41" t="s">
        <v>209</v>
      </c>
    </row>
    <row r="129" spans="1:4" ht="17.25" x14ac:dyDescent="0.25">
      <c r="A129" s="59" t="s">
        <v>210</v>
      </c>
      <c r="B129" s="39" t="s">
        <v>211</v>
      </c>
      <c r="C129" s="40">
        <f>[1]С4!F26</f>
        <v>68.601330250000004</v>
      </c>
      <c r="D129" s="41"/>
    </row>
    <row r="130" spans="1:4" ht="25.5" x14ac:dyDescent="0.25">
      <c r="A130" s="59" t="s">
        <v>212</v>
      </c>
      <c r="B130" s="63" t="s">
        <v>132</v>
      </c>
      <c r="C130" s="42">
        <f>'[1]С4.3'!E16</f>
        <v>0</v>
      </c>
      <c r="D130" s="41">
        <f>'[1]С4.3'!F16</f>
        <v>0</v>
      </c>
    </row>
    <row r="131" spans="1:4" ht="25.5" x14ac:dyDescent="0.25">
      <c r="A131" s="59" t="s">
        <v>213</v>
      </c>
      <c r="B131" s="63" t="s">
        <v>214</v>
      </c>
      <c r="C131" s="40">
        <f>'[1]С4.3'!E17</f>
        <v>47.03</v>
      </c>
      <c r="D131" s="94">
        <f>'[1]С4.3'!F17</f>
        <v>0</v>
      </c>
    </row>
    <row r="132" spans="1:4" ht="38.25" x14ac:dyDescent="0.25">
      <c r="A132" s="59" t="s">
        <v>215</v>
      </c>
      <c r="B132" s="63" t="s">
        <v>145</v>
      </c>
      <c r="C132" s="42">
        <f>'[1]С4.3'!E18</f>
        <v>0</v>
      </c>
      <c r="D132" s="41">
        <f>'[1]С4.3'!F18</f>
        <v>0</v>
      </c>
    </row>
    <row r="133" spans="1:4" x14ac:dyDescent="0.25">
      <c r="A133" s="59" t="s">
        <v>216</v>
      </c>
      <c r="B133" s="63" t="s">
        <v>217</v>
      </c>
      <c r="C133" s="40">
        <f>'[1]С4.3'!E19</f>
        <v>94.38</v>
      </c>
      <c r="D133" s="94">
        <f>'[1]С4.3'!F19</f>
        <v>0</v>
      </c>
    </row>
    <row r="134" spans="1:4" x14ac:dyDescent="0.25">
      <c r="A134" s="59" t="s">
        <v>218</v>
      </c>
      <c r="B134" s="58" t="s">
        <v>219</v>
      </c>
      <c r="C134" s="40">
        <f>'[1]С4.3'!E11</f>
        <v>1239.175</v>
      </c>
      <c r="D134" s="41" t="s">
        <v>37</v>
      </c>
    </row>
    <row r="135" spans="1:4" x14ac:dyDescent="0.25">
      <c r="A135" s="59" t="s">
        <v>220</v>
      </c>
      <c r="B135" s="58" t="s">
        <v>221</v>
      </c>
      <c r="C135" s="57">
        <f>'[1]С4.3'!E12</f>
        <v>73</v>
      </c>
      <c r="D135" s="41" t="s">
        <v>37</v>
      </c>
    </row>
    <row r="136" spans="1:4" x14ac:dyDescent="0.25">
      <c r="A136" s="59" t="s">
        <v>222</v>
      </c>
      <c r="B136" s="58" t="s">
        <v>223</v>
      </c>
      <c r="C136" s="57">
        <f>'[1]С4.3'!E13</f>
        <v>73</v>
      </c>
      <c r="D136" s="41" t="s">
        <v>37</v>
      </c>
    </row>
    <row r="137" spans="1:4" ht="30" x14ac:dyDescent="0.25">
      <c r="A137" s="59" t="s">
        <v>224</v>
      </c>
      <c r="B137" s="39" t="s">
        <v>225</v>
      </c>
      <c r="C137" s="40">
        <f>[1]С4!F27</f>
        <v>3501.6338887981501</v>
      </c>
      <c r="D137" s="41"/>
    </row>
    <row r="138" spans="1:4" ht="25.5" x14ac:dyDescent="0.25">
      <c r="A138" s="59" t="s">
        <v>226</v>
      </c>
      <c r="B138" s="63" t="s">
        <v>227</v>
      </c>
      <c r="C138" s="40">
        <f>[1]С4!F28</f>
        <v>2695.6990142740478</v>
      </c>
      <c r="D138" s="94"/>
    </row>
    <row r="139" spans="1:4" ht="42.75" x14ac:dyDescent="0.25">
      <c r="A139" s="59" t="s">
        <v>228</v>
      </c>
      <c r="B139" s="63" t="s">
        <v>229</v>
      </c>
      <c r="C139" s="40">
        <f>[1]С4!F29</f>
        <v>805.9348745241025</v>
      </c>
      <c r="D139" s="41"/>
    </row>
    <row r="140" spans="1:4" ht="30.75" thickBot="1" x14ac:dyDescent="0.3">
      <c r="A140" s="81" t="s">
        <v>230</v>
      </c>
      <c r="B140" s="47" t="s">
        <v>231</v>
      </c>
      <c r="C140" s="48">
        <f>[1]С4!F30</f>
        <v>1096.3783833835212</v>
      </c>
      <c r="D140" s="49"/>
    </row>
    <row r="141" spans="1:4" s="95" customFormat="1" ht="13.5" thickBot="1" x14ac:dyDescent="0.25">
      <c r="A141" s="50"/>
      <c r="B141" s="51"/>
      <c r="C141" s="16"/>
      <c r="D141" s="52"/>
    </row>
    <row r="142" spans="1:4" s="62" customFormat="1" ht="30" customHeight="1" x14ac:dyDescent="0.2">
      <c r="A142" s="84" t="s">
        <v>232</v>
      </c>
      <c r="B142" s="54" t="s">
        <v>233</v>
      </c>
      <c r="C142" s="54"/>
      <c r="D142" s="55"/>
    </row>
    <row r="143" spans="1:4" ht="16.5" thickBot="1" x14ac:dyDescent="0.3">
      <c r="A143" s="29" t="s">
        <v>234</v>
      </c>
      <c r="B143" s="47" t="s">
        <v>235</v>
      </c>
      <c r="C143" s="48">
        <f>[1]С5!F17</f>
        <v>0.02</v>
      </c>
      <c r="D143" s="49" t="s">
        <v>39</v>
      </c>
    </row>
    <row r="144" spans="1:4" s="95" customFormat="1" ht="13.5" thickBot="1" x14ac:dyDescent="0.25">
      <c r="A144" s="50"/>
      <c r="B144" s="51"/>
      <c r="C144" s="16"/>
      <c r="D144" s="52"/>
    </row>
    <row r="145" spans="1:5" ht="42.75" customHeight="1" x14ac:dyDescent="0.25">
      <c r="A145" s="93" t="s">
        <v>236</v>
      </c>
      <c r="B145" s="54" t="s">
        <v>237</v>
      </c>
      <c r="C145" s="54"/>
      <c r="D145" s="55"/>
      <c r="E145" s="3"/>
    </row>
    <row r="146" spans="1:5" ht="68.25" x14ac:dyDescent="0.25">
      <c r="A146" s="59" t="s">
        <v>238</v>
      </c>
      <c r="B146" s="96" t="s">
        <v>239</v>
      </c>
      <c r="C146" s="40" t="str">
        <f>IF('[1]С6.1'!E11="нет",[1]С6!F13,"")</f>
        <v/>
      </c>
      <c r="D146" s="41"/>
      <c r="E146" s="3"/>
    </row>
    <row r="147" spans="1:5" ht="42.75" x14ac:dyDescent="0.25">
      <c r="A147" s="59" t="s">
        <v>240</v>
      </c>
      <c r="B147" s="97" t="s">
        <v>241</v>
      </c>
      <c r="C147" s="98" t="str">
        <f>IF('[1]С6.1'!E12="нет",'[1]С6.1'!E17,"")</f>
        <v/>
      </c>
      <c r="D147" s="41" t="str">
        <f>IF('[1]С6.1'!E12="нет",'[1]С6.1'!F17,"")</f>
        <v/>
      </c>
      <c r="E147" s="3"/>
    </row>
    <row r="148" spans="1:5" ht="68.25" x14ac:dyDescent="0.25">
      <c r="A148" s="59" t="s">
        <v>242</v>
      </c>
      <c r="B148" s="96" t="s">
        <v>243</v>
      </c>
      <c r="C148" s="99" t="str">
        <f>IF('[1]С6.1'!E18="нет",[1]С6!F19,"")</f>
        <v/>
      </c>
      <c r="D148" s="100"/>
      <c r="E148" s="3"/>
    </row>
    <row r="149" spans="1:5" ht="55.5" x14ac:dyDescent="0.25">
      <c r="A149" s="59" t="s">
        <v>244</v>
      </c>
      <c r="B149" s="97" t="s">
        <v>245</v>
      </c>
      <c r="C149" s="43" t="str">
        <f>IF('[1]С6.1'!E18="нет",'[1]С6.1'!E19,"")</f>
        <v/>
      </c>
      <c r="D149" s="41" t="str">
        <f>IF('[1]С6.1'!E18="нет",'[1]С6.1'!F19,"")</f>
        <v/>
      </c>
      <c r="E149" s="3"/>
    </row>
    <row r="150" spans="1:5" ht="55.5" x14ac:dyDescent="0.25">
      <c r="A150" s="59" t="s">
        <v>246</v>
      </c>
      <c r="B150" s="97" t="s">
        <v>247</v>
      </c>
      <c r="C150" s="43" t="str">
        <f>IF('[1]С6.1'!E18="нет",'[1]С6.1'!E22,"")</f>
        <v/>
      </c>
      <c r="D150" s="41" t="str">
        <f>IF('[1]С6.1'!E18="нет",'[1]С6.1'!F22,"")</f>
        <v/>
      </c>
      <c r="E150" s="3"/>
    </row>
    <row r="151" spans="1:5" ht="69" thickBot="1" x14ac:dyDescent="0.3">
      <c r="A151" s="81" t="s">
        <v>248</v>
      </c>
      <c r="B151" s="101" t="s">
        <v>249</v>
      </c>
      <c r="C151" s="83" t="str">
        <f>IF('[1]С6.1'!E18="нет",'[1]С6.1'!E23,"")</f>
        <v/>
      </c>
      <c r="D151" s="49" t="str">
        <f>IF('[1]С6.1'!E18="нет",'[1]С6.1'!F23,"")</f>
        <v/>
      </c>
      <c r="E151" s="3"/>
    </row>
    <row r="152" spans="1:5" s="95" customFormat="1" ht="13.5" thickBot="1" x14ac:dyDescent="0.25">
      <c r="A152" s="50"/>
      <c r="B152" s="51"/>
      <c r="C152" s="16"/>
      <c r="D152" s="52"/>
    </row>
    <row r="153" spans="1:5" ht="15.75" x14ac:dyDescent="0.25">
      <c r="A153" s="93" t="s">
        <v>250</v>
      </c>
      <c r="B153" s="102" t="s">
        <v>251</v>
      </c>
      <c r="C153" s="103">
        <f>[1]С2!F40</f>
        <v>38.492315999999988</v>
      </c>
      <c r="D153" s="104"/>
      <c r="E153" s="3"/>
    </row>
    <row r="154" spans="1:5" x14ac:dyDescent="0.25">
      <c r="A154" s="59" t="s">
        <v>252</v>
      </c>
      <c r="B154" s="58" t="s">
        <v>253</v>
      </c>
      <c r="C154" s="40">
        <f>[1]С2!F41</f>
        <v>10</v>
      </c>
      <c r="D154" s="41" t="s">
        <v>37</v>
      </c>
      <c r="E154" s="3"/>
    </row>
    <row r="155" spans="1:5" ht="17.25" x14ac:dyDescent="0.25">
      <c r="A155" s="59" t="s">
        <v>254</v>
      </c>
      <c r="B155" s="58" t="s">
        <v>255</v>
      </c>
      <c r="C155" s="40">
        <f>[1]С2!F43</f>
        <v>0.97</v>
      </c>
      <c r="D155" s="41" t="s">
        <v>37</v>
      </c>
      <c r="E155" s="3"/>
    </row>
    <row r="156" spans="1:5" ht="15.75" thickBot="1" x14ac:dyDescent="0.3">
      <c r="A156" s="81" t="s">
        <v>256</v>
      </c>
      <c r="B156" s="82" t="s">
        <v>257</v>
      </c>
      <c r="C156" s="105">
        <f>[1]С2!F45</f>
        <v>0.45300000000000001</v>
      </c>
      <c r="D156" s="49" t="s">
        <v>209</v>
      </c>
      <c r="E156" s="3"/>
    </row>
    <row r="157" spans="1:5" s="95" customFormat="1" ht="13.5" thickBot="1" x14ac:dyDescent="0.25">
      <c r="A157" s="50"/>
      <c r="B157" s="51"/>
      <c r="C157" s="16"/>
      <c r="D157" s="52"/>
    </row>
    <row r="158" spans="1:5" ht="30" x14ac:dyDescent="0.25">
      <c r="A158" s="93" t="s">
        <v>258</v>
      </c>
      <c r="B158" s="106" t="s">
        <v>259</v>
      </c>
      <c r="C158" s="103">
        <v>114.72</v>
      </c>
      <c r="D158" s="104">
        <f>'[1]С2.5'!D15</f>
        <v>0</v>
      </c>
      <c r="E158" s="95"/>
    </row>
    <row r="159" spans="1:5" ht="17.25" customHeight="1" thickBot="1" x14ac:dyDescent="0.3">
      <c r="A159" s="81" t="s">
        <v>260</v>
      </c>
      <c r="B159" s="107" t="s">
        <v>261</v>
      </c>
      <c r="C159" s="107"/>
      <c r="D159" s="108"/>
      <c r="E159" s="95"/>
    </row>
    <row r="160" spans="1:5" x14ac:dyDescent="0.25">
      <c r="A160" s="109"/>
      <c r="B160" s="110" t="s">
        <v>262</v>
      </c>
      <c r="C160" s="111"/>
      <c r="D160" s="10"/>
      <c r="E160" s="3"/>
    </row>
    <row r="161" spans="1:4" x14ac:dyDescent="0.25">
      <c r="A161" s="109"/>
      <c r="B161" s="112">
        <v>2016</v>
      </c>
      <c r="C161" s="113">
        <f>'[1]С2.5'!$E$11</f>
        <v>7.4999999999999997E-2</v>
      </c>
      <c r="D161" s="10"/>
    </row>
    <row r="162" spans="1:4" x14ac:dyDescent="0.25">
      <c r="A162" s="3"/>
      <c r="B162" s="112">
        <f>B161+1</f>
        <v>2017</v>
      </c>
      <c r="C162" s="114">
        <f>'[1]С2.5'!$F$11</f>
        <v>8.4000000000000005E-2</v>
      </c>
      <c r="D162" s="6"/>
    </row>
    <row r="163" spans="1:4" x14ac:dyDescent="0.25">
      <c r="A163" s="3"/>
      <c r="B163" s="112">
        <f t="shared" ref="B163:B226" si="0">B162+1</f>
        <v>2018</v>
      </c>
      <c r="C163" s="115">
        <f>'[1]С2.5'!$G$11</f>
        <v>0.11700000000000001</v>
      </c>
      <c r="D163" s="6"/>
    </row>
    <row r="164" spans="1:4" x14ac:dyDescent="0.25">
      <c r="A164" s="3"/>
      <c r="B164" s="116">
        <f t="shared" si="0"/>
        <v>2019</v>
      </c>
      <c r="C164" s="117">
        <f>'[1]С2.5'!$H$11</f>
        <v>-4.2999999999999997E-2</v>
      </c>
      <c r="D164" s="6"/>
    </row>
    <row r="165" spans="1:4" x14ac:dyDescent="0.25">
      <c r="A165" s="3"/>
      <c r="B165" s="116">
        <f t="shared" si="0"/>
        <v>2020</v>
      </c>
      <c r="C165" s="117">
        <f>'[1]С2.5'!$I$11</f>
        <v>3.5999999999999997E-2</v>
      </c>
      <c r="D165" s="6"/>
    </row>
    <row r="166" spans="1:4" x14ac:dyDescent="0.25">
      <c r="A166" s="3"/>
      <c r="B166" s="116">
        <f t="shared" si="0"/>
        <v>2021</v>
      </c>
      <c r="C166" s="117">
        <f>'[1]С2.5'!$J$11</f>
        <v>0.28499999999999998</v>
      </c>
      <c r="D166" s="6"/>
    </row>
    <row r="167" spans="1:4" x14ac:dyDescent="0.25">
      <c r="A167" s="3"/>
      <c r="B167" s="116">
        <f t="shared" si="0"/>
        <v>2022</v>
      </c>
      <c r="C167" s="117">
        <f>'[1]С2.5'!$K$11</f>
        <v>0.13900000000000001</v>
      </c>
      <c r="D167" s="6"/>
    </row>
    <row r="168" spans="1:4" ht="15.75" thickBot="1" x14ac:dyDescent="0.3">
      <c r="A168" s="3"/>
      <c r="B168" s="116">
        <f t="shared" si="0"/>
        <v>2023</v>
      </c>
      <c r="C168" s="117">
        <f>'[1]С2.5'!$L$11</f>
        <v>2.4E-2</v>
      </c>
      <c r="D168" s="6"/>
    </row>
    <row r="169" spans="1:4" ht="15.75" hidden="1" thickBot="1" x14ac:dyDescent="0.3">
      <c r="A169" s="3"/>
      <c r="B169" s="116">
        <f t="shared" si="0"/>
        <v>2024</v>
      </c>
      <c r="C169" s="117">
        <f>'[1]С2.5'!$M$11</f>
        <v>8.5999999999999993E-2</v>
      </c>
      <c r="D169" s="6"/>
    </row>
    <row r="170" spans="1:4" ht="15.75" hidden="1" thickBot="1" x14ac:dyDescent="0.3">
      <c r="A170" s="3"/>
      <c r="B170" s="116">
        <f t="shared" si="0"/>
        <v>2025</v>
      </c>
      <c r="C170" s="117">
        <f>'[1]С2.5'!$N$11</f>
        <v>0</v>
      </c>
      <c r="D170" s="6"/>
    </row>
    <row r="171" spans="1:4" ht="15.75" hidden="1" thickBot="1" x14ac:dyDescent="0.3">
      <c r="A171" s="3"/>
      <c r="B171" s="116">
        <f t="shared" si="0"/>
        <v>2026</v>
      </c>
      <c r="C171" s="117">
        <f>'[1]С2.5'!$O$11</f>
        <v>0</v>
      </c>
      <c r="D171" s="6"/>
    </row>
    <row r="172" spans="1:4" ht="15.75" hidden="1" thickBot="1" x14ac:dyDescent="0.3">
      <c r="A172" s="3"/>
      <c r="B172" s="116">
        <f t="shared" si="0"/>
        <v>2027</v>
      </c>
      <c r="C172" s="117">
        <f>'[1]С2.5'!$P$11</f>
        <v>0</v>
      </c>
      <c r="D172" s="6"/>
    </row>
    <row r="173" spans="1:4" ht="15.75" hidden="1" thickBot="1" x14ac:dyDescent="0.3">
      <c r="A173" s="3"/>
      <c r="B173" s="116">
        <f t="shared" si="0"/>
        <v>2028</v>
      </c>
      <c r="C173" s="117">
        <f>'[1]С2.5'!$Q$11</f>
        <v>0</v>
      </c>
      <c r="D173" s="6"/>
    </row>
    <row r="174" spans="1:4" ht="15.75" hidden="1" thickBot="1" x14ac:dyDescent="0.3">
      <c r="A174" s="3"/>
      <c r="B174" s="116">
        <f t="shared" si="0"/>
        <v>2029</v>
      </c>
      <c r="C174" s="117">
        <f>'[1]С2.5'!$R$11</f>
        <v>0</v>
      </c>
      <c r="D174" s="6"/>
    </row>
    <row r="175" spans="1:4" ht="15.75" hidden="1" thickBot="1" x14ac:dyDescent="0.3">
      <c r="A175" s="3"/>
      <c r="B175" s="116">
        <f t="shared" si="0"/>
        <v>2030</v>
      </c>
      <c r="C175" s="117">
        <f>'[1]С2.5'!$S$11</f>
        <v>0</v>
      </c>
      <c r="D175" s="6"/>
    </row>
    <row r="176" spans="1:4" ht="15.75" hidden="1" thickBot="1" x14ac:dyDescent="0.3">
      <c r="A176" s="3"/>
      <c r="B176" s="116">
        <f t="shared" si="0"/>
        <v>2031</v>
      </c>
      <c r="C176" s="117">
        <f>'[1]С2.5'!$T$11</f>
        <v>0</v>
      </c>
      <c r="D176" s="6"/>
    </row>
    <row r="177" spans="2:3" ht="15.75" hidden="1" thickBot="1" x14ac:dyDescent="0.3">
      <c r="B177" s="116">
        <f t="shared" si="0"/>
        <v>2032</v>
      </c>
      <c r="C177" s="117">
        <f>'[1]С2.5'!$U$11</f>
        <v>0</v>
      </c>
    </row>
    <row r="178" spans="2:3" ht="15.75" hidden="1" thickBot="1" x14ac:dyDescent="0.3">
      <c r="B178" s="116">
        <f t="shared" si="0"/>
        <v>2033</v>
      </c>
      <c r="C178" s="117">
        <f>'[1]С2.5'!$V$11</f>
        <v>0</v>
      </c>
    </row>
    <row r="179" spans="2:3" ht="15.75" hidden="1" thickBot="1" x14ac:dyDescent="0.3">
      <c r="B179" s="116">
        <f t="shared" si="0"/>
        <v>2034</v>
      </c>
      <c r="C179" s="117">
        <f>'[1]С2.5'!$W$11</f>
        <v>0</v>
      </c>
    </row>
    <row r="180" spans="2:3" ht="15.75" hidden="1" thickBot="1" x14ac:dyDescent="0.3">
      <c r="B180" s="116">
        <f t="shared" si="0"/>
        <v>2035</v>
      </c>
      <c r="C180" s="117">
        <f>'[1]С2.5'!$X$11</f>
        <v>0</v>
      </c>
    </row>
    <row r="181" spans="2:3" ht="15.75" hidden="1" thickBot="1" x14ac:dyDescent="0.3">
      <c r="B181" s="116">
        <f t="shared" si="0"/>
        <v>2036</v>
      </c>
      <c r="C181" s="117">
        <f>'[1]С2.5'!$Y$11</f>
        <v>0</v>
      </c>
    </row>
    <row r="182" spans="2:3" ht="15.75" hidden="1" thickBot="1" x14ac:dyDescent="0.3">
      <c r="B182" s="116">
        <f t="shared" si="0"/>
        <v>2037</v>
      </c>
      <c r="C182" s="117">
        <f>'[1]С2.5'!$Z$11</f>
        <v>0</v>
      </c>
    </row>
    <row r="183" spans="2:3" ht="15.75" hidden="1" thickBot="1" x14ac:dyDescent="0.3">
      <c r="B183" s="116">
        <f t="shared" si="0"/>
        <v>2038</v>
      </c>
      <c r="C183" s="117">
        <f>'[1]С2.5'!$AA$11</f>
        <v>0</v>
      </c>
    </row>
    <row r="184" spans="2:3" ht="15.75" hidden="1" thickBot="1" x14ac:dyDescent="0.3">
      <c r="B184" s="116">
        <f t="shared" si="0"/>
        <v>2039</v>
      </c>
      <c r="C184" s="117">
        <f>'[1]С2.5'!$AB$11</f>
        <v>0</v>
      </c>
    </row>
    <row r="185" spans="2:3" ht="15.75" hidden="1" thickBot="1" x14ac:dyDescent="0.3">
      <c r="B185" s="116">
        <f t="shared" si="0"/>
        <v>2040</v>
      </c>
      <c r="C185" s="117">
        <f>'[1]С2.5'!$AC$11</f>
        <v>0</v>
      </c>
    </row>
    <row r="186" spans="2:3" ht="15.75" hidden="1" thickBot="1" x14ac:dyDescent="0.3">
      <c r="B186" s="116">
        <f t="shared" si="0"/>
        <v>2041</v>
      </c>
      <c r="C186" s="117">
        <f>'[1]С2.5'!$AD$11</f>
        <v>0</v>
      </c>
    </row>
    <row r="187" spans="2:3" ht="15.75" hidden="1" thickBot="1" x14ac:dyDescent="0.3">
      <c r="B187" s="116">
        <f t="shared" si="0"/>
        <v>2042</v>
      </c>
      <c r="C187" s="117">
        <f>'[1]С2.5'!$AE$11</f>
        <v>0</v>
      </c>
    </row>
    <row r="188" spans="2:3" ht="15.75" hidden="1" thickBot="1" x14ac:dyDescent="0.3">
      <c r="B188" s="116">
        <f t="shared" si="0"/>
        <v>2043</v>
      </c>
      <c r="C188" s="117">
        <f>'[1]С2.5'!$AF$11</f>
        <v>0</v>
      </c>
    </row>
    <row r="189" spans="2:3" ht="15.75" hidden="1" thickBot="1" x14ac:dyDescent="0.3">
      <c r="B189" s="116">
        <f t="shared" si="0"/>
        <v>2044</v>
      </c>
      <c r="C189" s="117">
        <f>'[1]С2.5'!$AG$11</f>
        <v>0</v>
      </c>
    </row>
    <row r="190" spans="2:3" ht="15.75" hidden="1" thickBot="1" x14ac:dyDescent="0.3">
      <c r="B190" s="116">
        <f t="shared" si="0"/>
        <v>2045</v>
      </c>
      <c r="C190" s="117">
        <f>'[1]С2.5'!$AH$11</f>
        <v>0</v>
      </c>
    </row>
    <row r="191" spans="2:3" ht="15.75" hidden="1" thickBot="1" x14ac:dyDescent="0.3">
      <c r="B191" s="116">
        <f t="shared" si="0"/>
        <v>2046</v>
      </c>
      <c r="C191" s="117">
        <f>'[1]С2.5'!$AI$11</f>
        <v>0</v>
      </c>
    </row>
    <row r="192" spans="2:3" ht="15.75" hidden="1" thickBot="1" x14ac:dyDescent="0.3">
      <c r="B192" s="116">
        <f t="shared" si="0"/>
        <v>2047</v>
      </c>
      <c r="C192" s="117">
        <f>'[1]С2.5'!$AJ$11</f>
        <v>0</v>
      </c>
    </row>
    <row r="193" spans="2:3" ht="15.75" hidden="1" thickBot="1" x14ac:dyDescent="0.3">
      <c r="B193" s="116">
        <f t="shared" si="0"/>
        <v>2048</v>
      </c>
      <c r="C193" s="117">
        <f>'[1]С2.5'!$AK$11</f>
        <v>0</v>
      </c>
    </row>
    <row r="194" spans="2:3" ht="15.75" hidden="1" thickBot="1" x14ac:dyDescent="0.3">
      <c r="B194" s="116">
        <f t="shared" si="0"/>
        <v>2049</v>
      </c>
      <c r="C194" s="117">
        <f>'[1]С2.5'!$AL$11</f>
        <v>0</v>
      </c>
    </row>
    <row r="195" spans="2:3" ht="15.75" hidden="1" thickBot="1" x14ac:dyDescent="0.3">
      <c r="B195" s="116">
        <f t="shared" si="0"/>
        <v>2050</v>
      </c>
      <c r="C195" s="117">
        <f>'[1]С2.5'!$AM$11</f>
        <v>0</v>
      </c>
    </row>
    <row r="196" spans="2:3" ht="15.75" hidden="1" thickBot="1" x14ac:dyDescent="0.3">
      <c r="B196" s="116">
        <f t="shared" si="0"/>
        <v>2051</v>
      </c>
      <c r="C196" s="117">
        <f>'[1]С2.5'!$AN$11</f>
        <v>0</v>
      </c>
    </row>
    <row r="197" spans="2:3" ht="15.75" hidden="1" thickBot="1" x14ac:dyDescent="0.3">
      <c r="B197" s="116">
        <f t="shared" si="0"/>
        <v>2052</v>
      </c>
      <c r="C197" s="117">
        <f>'[1]С2.5'!$AO$11</f>
        <v>0</v>
      </c>
    </row>
    <row r="198" spans="2:3" ht="15.75" hidden="1" thickBot="1" x14ac:dyDescent="0.3">
      <c r="B198" s="116">
        <f t="shared" si="0"/>
        <v>2053</v>
      </c>
      <c r="C198" s="117">
        <f>'[1]С2.5'!$AP$11</f>
        <v>0</v>
      </c>
    </row>
    <row r="199" spans="2:3" ht="15.75" hidden="1" thickBot="1" x14ac:dyDescent="0.3">
      <c r="B199" s="116">
        <f t="shared" si="0"/>
        <v>2054</v>
      </c>
      <c r="C199" s="117">
        <f>'[1]С2.5'!$AQ$11</f>
        <v>0</v>
      </c>
    </row>
    <row r="200" spans="2:3" ht="15.75" hidden="1" thickBot="1" x14ac:dyDescent="0.3">
      <c r="B200" s="116">
        <f t="shared" si="0"/>
        <v>2055</v>
      </c>
      <c r="C200" s="117">
        <f>'[1]С2.5'!$AR$11</f>
        <v>0</v>
      </c>
    </row>
    <row r="201" spans="2:3" ht="15.75" hidden="1" thickBot="1" x14ac:dyDescent="0.3">
      <c r="B201" s="116">
        <f t="shared" si="0"/>
        <v>2056</v>
      </c>
      <c r="C201" s="117">
        <f>'[1]С2.5'!$AS$11</f>
        <v>0</v>
      </c>
    </row>
    <row r="202" spans="2:3" ht="15.75" hidden="1" thickBot="1" x14ac:dyDescent="0.3">
      <c r="B202" s="116">
        <f t="shared" si="0"/>
        <v>2057</v>
      </c>
      <c r="C202" s="117">
        <f>'[1]С2.5'!$AT$11</f>
        <v>0</v>
      </c>
    </row>
    <row r="203" spans="2:3" ht="15.75" hidden="1" thickBot="1" x14ac:dyDescent="0.3">
      <c r="B203" s="116">
        <f t="shared" si="0"/>
        <v>2058</v>
      </c>
      <c r="C203" s="117">
        <f>'[1]С2.5'!$AU$11</f>
        <v>0</v>
      </c>
    </row>
    <row r="204" spans="2:3" ht="15.75" hidden="1" thickBot="1" x14ac:dyDescent="0.3">
      <c r="B204" s="116">
        <f t="shared" si="0"/>
        <v>2059</v>
      </c>
      <c r="C204" s="117">
        <f>'[1]С2.5'!$AV$11</f>
        <v>0</v>
      </c>
    </row>
    <row r="205" spans="2:3" ht="15.75" hidden="1" thickBot="1" x14ac:dyDescent="0.3">
      <c r="B205" s="116">
        <f t="shared" si="0"/>
        <v>2060</v>
      </c>
      <c r="C205" s="117">
        <f>'[1]С2.5'!$AW$11</f>
        <v>0</v>
      </c>
    </row>
    <row r="206" spans="2:3" ht="15.75" hidden="1" thickBot="1" x14ac:dyDescent="0.3">
      <c r="B206" s="116">
        <f t="shared" si="0"/>
        <v>2061</v>
      </c>
      <c r="C206" s="117">
        <f>'[1]С2.5'!$AX$11</f>
        <v>0</v>
      </c>
    </row>
    <row r="207" spans="2:3" ht="15.75" hidden="1" thickBot="1" x14ac:dyDescent="0.3">
      <c r="B207" s="116">
        <f t="shared" si="0"/>
        <v>2062</v>
      </c>
      <c r="C207" s="117">
        <f>'[1]С2.5'!$AY$11</f>
        <v>0</v>
      </c>
    </row>
    <row r="208" spans="2:3" ht="15.75" hidden="1" thickBot="1" x14ac:dyDescent="0.3">
      <c r="B208" s="116">
        <f t="shared" si="0"/>
        <v>2063</v>
      </c>
      <c r="C208" s="117">
        <f>'[1]С2.5'!$AZ$11</f>
        <v>0</v>
      </c>
    </row>
    <row r="209" spans="2:3" ht="15.75" hidden="1" thickBot="1" x14ac:dyDescent="0.3">
      <c r="B209" s="116">
        <f t="shared" si="0"/>
        <v>2064</v>
      </c>
      <c r="C209" s="117">
        <f>'[1]С2.5'!$BA$11</f>
        <v>0</v>
      </c>
    </row>
    <row r="210" spans="2:3" ht="15.75" hidden="1" thickBot="1" x14ac:dyDescent="0.3">
      <c r="B210" s="116">
        <f t="shared" si="0"/>
        <v>2065</v>
      </c>
      <c r="C210" s="117">
        <f>'[1]С2.5'!$BB$11</f>
        <v>0</v>
      </c>
    </row>
    <row r="211" spans="2:3" ht="15.75" hidden="1" thickBot="1" x14ac:dyDescent="0.3">
      <c r="B211" s="116">
        <f t="shared" si="0"/>
        <v>2066</v>
      </c>
      <c r="C211" s="117">
        <f>'[1]С2.5'!$BC$11</f>
        <v>0</v>
      </c>
    </row>
    <row r="212" spans="2:3" ht="15.75" hidden="1" thickBot="1" x14ac:dyDescent="0.3">
      <c r="B212" s="116">
        <f t="shared" si="0"/>
        <v>2067</v>
      </c>
      <c r="C212" s="117">
        <f>'[1]С2.5'!$BD$11</f>
        <v>0</v>
      </c>
    </row>
    <row r="213" spans="2:3" ht="15.75" hidden="1" thickBot="1" x14ac:dyDescent="0.3">
      <c r="B213" s="116">
        <f t="shared" si="0"/>
        <v>2068</v>
      </c>
      <c r="C213" s="117">
        <f>'[1]С2.5'!$BE$11</f>
        <v>0</v>
      </c>
    </row>
    <row r="214" spans="2:3" ht="15.75" hidden="1" thickBot="1" x14ac:dyDescent="0.3">
      <c r="B214" s="116">
        <f t="shared" si="0"/>
        <v>2069</v>
      </c>
      <c r="C214" s="117">
        <f>'[1]С2.5'!$BF$11</f>
        <v>0</v>
      </c>
    </row>
    <row r="215" spans="2:3" ht="15.75" hidden="1" thickBot="1" x14ac:dyDescent="0.3">
      <c r="B215" s="116">
        <f t="shared" si="0"/>
        <v>2070</v>
      </c>
      <c r="C215" s="117">
        <f>'[1]С2.5'!$BG$11</f>
        <v>0</v>
      </c>
    </row>
    <row r="216" spans="2:3" ht="15.75" hidden="1" thickBot="1" x14ac:dyDescent="0.3">
      <c r="B216" s="116">
        <f t="shared" si="0"/>
        <v>2071</v>
      </c>
      <c r="C216" s="117">
        <f>'[1]С2.5'!$BH$11</f>
        <v>0</v>
      </c>
    </row>
    <row r="217" spans="2:3" ht="15.75" hidden="1" thickBot="1" x14ac:dyDescent="0.3">
      <c r="B217" s="116">
        <f t="shared" si="0"/>
        <v>2072</v>
      </c>
      <c r="C217" s="117">
        <f>'[1]С2.5'!$BI$11</f>
        <v>0</v>
      </c>
    </row>
    <row r="218" spans="2:3" ht="15.75" hidden="1" thickBot="1" x14ac:dyDescent="0.3">
      <c r="B218" s="116">
        <f t="shared" si="0"/>
        <v>2073</v>
      </c>
      <c r="C218" s="117">
        <f>'[1]С2.5'!$BJ$11</f>
        <v>0</v>
      </c>
    </row>
    <row r="219" spans="2:3" ht="15.75" hidden="1" thickBot="1" x14ac:dyDescent="0.3">
      <c r="B219" s="116">
        <f t="shared" si="0"/>
        <v>2074</v>
      </c>
      <c r="C219" s="117">
        <f>'[1]С2.5'!$BK$11</f>
        <v>0</v>
      </c>
    </row>
    <row r="220" spans="2:3" ht="15.75" hidden="1" thickBot="1" x14ac:dyDescent="0.3">
      <c r="B220" s="116">
        <f t="shared" si="0"/>
        <v>2075</v>
      </c>
      <c r="C220" s="117">
        <f>'[1]С2.5'!$BL$11</f>
        <v>0</v>
      </c>
    </row>
    <row r="221" spans="2:3" ht="15.75" hidden="1" thickBot="1" x14ac:dyDescent="0.3">
      <c r="B221" s="116">
        <f t="shared" si="0"/>
        <v>2076</v>
      </c>
      <c r="C221" s="117">
        <f>'[1]С2.5'!$BM$11</f>
        <v>0</v>
      </c>
    </row>
    <row r="222" spans="2:3" ht="15.75" hidden="1" thickBot="1" x14ac:dyDescent="0.3">
      <c r="B222" s="116">
        <f t="shared" si="0"/>
        <v>2077</v>
      </c>
      <c r="C222" s="117">
        <f>'[1]С2.5'!$BN$11</f>
        <v>0</v>
      </c>
    </row>
    <row r="223" spans="2:3" ht="15.75" hidden="1" thickBot="1" x14ac:dyDescent="0.3">
      <c r="B223" s="116">
        <f t="shared" si="0"/>
        <v>2078</v>
      </c>
      <c r="C223" s="117">
        <f>'[1]С2.5'!$BO$11</f>
        <v>0</v>
      </c>
    </row>
    <row r="224" spans="2:3" ht="15.75" hidden="1" thickBot="1" x14ac:dyDescent="0.3">
      <c r="B224" s="116">
        <f t="shared" si="0"/>
        <v>2079</v>
      </c>
      <c r="C224" s="117">
        <f>'[1]С2.5'!$BP$11</f>
        <v>0</v>
      </c>
    </row>
    <row r="225" spans="2:3" ht="15.75" hidden="1" thickBot="1" x14ac:dyDescent="0.3">
      <c r="B225" s="116">
        <f t="shared" si="0"/>
        <v>2080</v>
      </c>
      <c r="C225" s="117">
        <f>'[1]С2.5'!$BQ$11</f>
        <v>0</v>
      </c>
    </row>
    <row r="226" spans="2:3" ht="15.75" hidden="1" thickBot="1" x14ac:dyDescent="0.3">
      <c r="B226" s="116">
        <f t="shared" si="0"/>
        <v>2081</v>
      </c>
      <c r="C226" s="117">
        <f>'[1]С2.5'!$BR$11</f>
        <v>0</v>
      </c>
    </row>
    <row r="227" spans="2:3" ht="15.75" hidden="1" thickBot="1" x14ac:dyDescent="0.3">
      <c r="B227" s="116">
        <f t="shared" ref="B227:B245" si="1">B226+1</f>
        <v>2082</v>
      </c>
      <c r="C227" s="117">
        <f>'[1]С2.5'!$BS$11</f>
        <v>0</v>
      </c>
    </row>
    <row r="228" spans="2:3" ht="15.75" hidden="1" thickBot="1" x14ac:dyDescent="0.3">
      <c r="B228" s="116">
        <f t="shared" si="1"/>
        <v>2083</v>
      </c>
      <c r="C228" s="117">
        <f>'[1]С2.5'!$BT$11</f>
        <v>0</v>
      </c>
    </row>
    <row r="229" spans="2:3" ht="15.75" hidden="1" thickBot="1" x14ac:dyDescent="0.3">
      <c r="B229" s="116">
        <f t="shared" si="1"/>
        <v>2084</v>
      </c>
      <c r="C229" s="117">
        <f>'[1]С2.5'!$BU$11</f>
        <v>0</v>
      </c>
    </row>
    <row r="230" spans="2:3" ht="15.75" hidden="1" thickBot="1" x14ac:dyDescent="0.3">
      <c r="B230" s="116">
        <f t="shared" si="1"/>
        <v>2085</v>
      </c>
      <c r="C230" s="117">
        <f>'[1]С2.5'!$BV$11</f>
        <v>0</v>
      </c>
    </row>
    <row r="231" spans="2:3" ht="15.75" hidden="1" thickBot="1" x14ac:dyDescent="0.3">
      <c r="B231" s="116">
        <f t="shared" si="1"/>
        <v>2086</v>
      </c>
      <c r="C231" s="117">
        <f>'[1]С2.5'!$BW$11</f>
        <v>0</v>
      </c>
    </row>
    <row r="232" spans="2:3" ht="15.75" hidden="1" thickBot="1" x14ac:dyDescent="0.3">
      <c r="B232" s="116">
        <f t="shared" si="1"/>
        <v>2087</v>
      </c>
      <c r="C232" s="117">
        <f>'[1]С2.5'!$BX$11</f>
        <v>0</v>
      </c>
    </row>
    <row r="233" spans="2:3" ht="15.75" hidden="1" thickBot="1" x14ac:dyDescent="0.3">
      <c r="B233" s="116">
        <f t="shared" si="1"/>
        <v>2088</v>
      </c>
      <c r="C233" s="117">
        <f>'[1]С2.5'!$BY$11</f>
        <v>0</v>
      </c>
    </row>
    <row r="234" spans="2:3" ht="15.75" hidden="1" thickBot="1" x14ac:dyDescent="0.3">
      <c r="B234" s="116">
        <f t="shared" si="1"/>
        <v>2089</v>
      </c>
      <c r="C234" s="117">
        <f>'[1]С2.5'!$BZ$11</f>
        <v>0</v>
      </c>
    </row>
    <row r="235" spans="2:3" ht="15.75" hidden="1" thickBot="1" x14ac:dyDescent="0.3">
      <c r="B235" s="116">
        <f t="shared" si="1"/>
        <v>2090</v>
      </c>
      <c r="C235" s="117">
        <f>'[1]С2.5'!$CA$11</f>
        <v>0</v>
      </c>
    </row>
    <row r="236" spans="2:3" ht="15.75" hidden="1" thickBot="1" x14ac:dyDescent="0.3">
      <c r="B236" s="116">
        <f t="shared" si="1"/>
        <v>2091</v>
      </c>
      <c r="C236" s="117">
        <f>'[1]С2.5'!$CB$11</f>
        <v>0</v>
      </c>
    </row>
    <row r="237" spans="2:3" ht="15.75" hidden="1" thickBot="1" x14ac:dyDescent="0.3">
      <c r="B237" s="116">
        <f t="shared" si="1"/>
        <v>2092</v>
      </c>
      <c r="C237" s="117">
        <f>'[1]С2.5'!$CC$11</f>
        <v>0</v>
      </c>
    </row>
    <row r="238" spans="2:3" ht="15.75" hidden="1" thickBot="1" x14ac:dyDescent="0.3">
      <c r="B238" s="116">
        <f t="shared" si="1"/>
        <v>2093</v>
      </c>
      <c r="C238" s="117">
        <f>'[1]С2.5'!$CD$11</f>
        <v>0</v>
      </c>
    </row>
    <row r="239" spans="2:3" ht="15.75" hidden="1" thickBot="1" x14ac:dyDescent="0.3">
      <c r="B239" s="116">
        <f t="shared" si="1"/>
        <v>2094</v>
      </c>
      <c r="C239" s="117">
        <f>'[1]С2.5'!$CE$11</f>
        <v>0</v>
      </c>
    </row>
    <row r="240" spans="2:3" ht="15.75" hidden="1" thickBot="1" x14ac:dyDescent="0.3">
      <c r="B240" s="116">
        <f t="shared" si="1"/>
        <v>2095</v>
      </c>
      <c r="C240" s="117">
        <f>'[1]С2.5'!$CF$11</f>
        <v>0</v>
      </c>
    </row>
    <row r="241" spans="2:3" ht="15.75" hidden="1" thickBot="1" x14ac:dyDescent="0.3">
      <c r="B241" s="116">
        <f t="shared" si="1"/>
        <v>2096</v>
      </c>
      <c r="C241" s="117">
        <f>'[1]С2.5'!$CG$11</f>
        <v>0</v>
      </c>
    </row>
    <row r="242" spans="2:3" ht="15.75" hidden="1" thickBot="1" x14ac:dyDescent="0.3">
      <c r="B242" s="116">
        <f t="shared" si="1"/>
        <v>2097</v>
      </c>
      <c r="C242" s="117">
        <f>'[1]С2.5'!$CH$11</f>
        <v>0</v>
      </c>
    </row>
    <row r="243" spans="2:3" ht="15.75" hidden="1" thickBot="1" x14ac:dyDescent="0.3">
      <c r="B243" s="116">
        <f t="shared" si="1"/>
        <v>2098</v>
      </c>
      <c r="C243" s="117">
        <f>'[1]С2.5'!$CI$11</f>
        <v>0</v>
      </c>
    </row>
    <row r="244" spans="2:3" ht="15.75" hidden="1" thickBot="1" x14ac:dyDescent="0.3">
      <c r="B244" s="116">
        <f t="shared" si="1"/>
        <v>2099</v>
      </c>
      <c r="C244" s="117">
        <f>'[1]С2.5'!$CJ$11</f>
        <v>0</v>
      </c>
    </row>
    <row r="245" spans="2:3" ht="15.75" hidden="1" thickBot="1" x14ac:dyDescent="0.3">
      <c r="B245" s="118">
        <f t="shared" si="1"/>
        <v>2100</v>
      </c>
      <c r="C245" s="119">
        <f>'[1]С2.5'!$CK$11</f>
        <v>0</v>
      </c>
    </row>
    <row r="246" spans="2:3" x14ac:dyDescent="0.25">
      <c r="B246" s="120"/>
      <c r="C246" s="121"/>
    </row>
    <row r="247" spans="2:3" x14ac:dyDescent="0.25">
      <c r="B247" s="3"/>
      <c r="C247" s="122"/>
    </row>
  </sheetData>
  <sheetProtection algorithmName="SHA-512" hashValue="eOlfDKnGg7gP71ZMhhqK1w2kaOCSrGuaSW8LCFuRDgim6fK4Mt3VtWT11Q9tVM+NdNf8/VCUJqj3R2Rdk48Gog==" saltValue="SxJSOKc+o5DV5oYn7/d3lg==" spinCount="100000" sheet="1" objects="1" scenarios="1" formatRows="0"/>
  <mergeCells count="14">
    <mergeCell ref="B145:D145"/>
    <mergeCell ref="B159:D159"/>
    <mergeCell ref="D75:D76"/>
    <mergeCell ref="B78:D78"/>
    <mergeCell ref="D79:D85"/>
    <mergeCell ref="B105:D105"/>
    <mergeCell ref="B117:D117"/>
    <mergeCell ref="B142:D142"/>
    <mergeCell ref="B1:D1"/>
    <mergeCell ref="A14:C14"/>
    <mergeCell ref="B27:D27"/>
    <mergeCell ref="B41:D41"/>
    <mergeCell ref="B64:D64"/>
    <mergeCell ref="D65:D74"/>
  </mergeCells>
  <printOptions horizontalCentered="1"/>
  <pageMargins left="0.98425196850393704" right="0.59055118110236227" top="0.78740157480314965" bottom="0.78740157480314965" header="0.31496062992125984" footer="0.31496062992125984"/>
  <pageSetup paperSize="9" scale="56" fitToHeight="100" orientation="portrait" r:id="rId1"/>
  <rowBreaks count="2" manualBreakCount="2">
    <brk id="58" max="3" man="1"/>
    <brk id="104" max="3" man="1"/>
  </rowBreaks>
  <drawing r:id="rId2"/>
  <legacyDrawing r:id="rId3"/>
  <mc:AlternateContent xmlns:mc="http://schemas.openxmlformats.org/markup-compatibility/2006">
    <mc:Choice Requires="x14">
      <controls>
        <mc:AlternateContent xmlns:mc="http://schemas.openxmlformats.org/markup-compatibility/2006">
          <mc:Choice Requires="x14">
            <control shapeId="1025" r:id="rId4" name="Button 1">
              <controlPr defaultSize="0" print="0" autoFill="0" autoPict="0" macro="[1]!Лист29.PrintBlock">
                <anchor moveWithCells="1" sizeWithCells="1">
                  <from>
                    <xdr:col>5</xdr:col>
                    <xdr:colOff>542925</xdr:colOff>
                    <xdr:row>2</xdr:row>
                    <xdr:rowOff>114300</xdr:rowOff>
                  </from>
                  <to>
                    <xdr:col>7</xdr:col>
                    <xdr:colOff>95250</xdr:colOff>
                    <xdr:row>4</xdr:row>
                    <xdr:rowOff>47625</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И3</vt:lpstr>
      <vt:lpstr>И3!Область_печати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Окольчишина Валерия Леонидовна</dc:creator>
  <cp:lastModifiedBy>Окольчишина Валерия Леонидовна</cp:lastModifiedBy>
  <dcterms:created xsi:type="dcterms:W3CDTF">2024-03-01T01:58:19Z</dcterms:created>
  <dcterms:modified xsi:type="dcterms:W3CDTF">2024-03-01T01:59:34Z</dcterms:modified>
</cp:coreProperties>
</file>